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ekaterina.l\Desktop\"/>
    </mc:Choice>
  </mc:AlternateContent>
  <xr:revisionPtr revIDLastSave="0" documentId="13_ncr:1_{43D046E0-C50C-4E7C-BF6D-845FF60139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mandiniai" sheetId="14" r:id="rId1"/>
    <sheet name="kategorijos vaikinų" sheetId="11" r:id="rId2"/>
    <sheet name="kategorijos merginų" sheetId="1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4" l="1"/>
  <c r="H22" i="15"/>
  <c r="H21" i="15"/>
  <c r="H20" i="15"/>
  <c r="H19" i="15"/>
  <c r="H18" i="15"/>
  <c r="H17" i="15"/>
  <c r="H12" i="15"/>
  <c r="H11" i="15"/>
  <c r="H10" i="15"/>
  <c r="H9" i="15"/>
  <c r="H8" i="15"/>
  <c r="I8" i="15" s="1"/>
  <c r="J8" i="15" s="1"/>
  <c r="H7" i="15"/>
  <c r="H6" i="15"/>
  <c r="H5" i="15"/>
  <c r="G46" i="14"/>
  <c r="G71" i="14"/>
  <c r="G34" i="14"/>
  <c r="G59" i="14"/>
  <c r="G116" i="14"/>
  <c r="G83" i="14"/>
  <c r="H101" i="14"/>
  <c r="H102" i="14"/>
  <c r="G104" i="14" s="1"/>
  <c r="H26" i="11"/>
  <c r="H43" i="11"/>
  <c r="H70" i="11"/>
  <c r="H65" i="11"/>
  <c r="H64" i="11"/>
  <c r="H28" i="11"/>
  <c r="H42" i="11"/>
  <c r="H27" i="11"/>
  <c r="H17" i="11"/>
  <c r="H18" i="11"/>
  <c r="H23" i="11"/>
  <c r="H81" i="11"/>
  <c r="H82" i="11"/>
  <c r="H83" i="11"/>
  <c r="H84" i="11"/>
  <c r="H85" i="11"/>
  <c r="H86" i="11"/>
  <c r="H71" i="11"/>
  <c r="H72" i="11"/>
  <c r="H73" i="11"/>
  <c r="H74" i="11"/>
  <c r="H75" i="11"/>
  <c r="H61" i="11"/>
  <c r="H62" i="11"/>
  <c r="H63" i="11"/>
  <c r="H49" i="11"/>
  <c r="H50" i="11"/>
  <c r="H51" i="11"/>
  <c r="H52" i="11"/>
  <c r="H53" i="11"/>
  <c r="H54" i="11"/>
  <c r="H55" i="11"/>
  <c r="H48" i="11"/>
  <c r="H34" i="11"/>
  <c r="H35" i="11"/>
  <c r="H36" i="11"/>
  <c r="H37" i="11"/>
  <c r="H38" i="11"/>
  <c r="H39" i="11"/>
  <c r="H40" i="11"/>
  <c r="H41" i="11"/>
  <c r="H24" i="11"/>
  <c r="H25" i="11"/>
  <c r="H80" i="11"/>
  <c r="H60" i="11"/>
  <c r="H15" i="11"/>
  <c r="H16" i="11"/>
  <c r="H14" i="11"/>
  <c r="H6" i="11"/>
  <c r="H7" i="11"/>
  <c r="H8" i="11"/>
  <c r="H9" i="11"/>
  <c r="H5" i="11"/>
  <c r="I9" i="15" l="1"/>
  <c r="J9" i="15" s="1"/>
  <c r="I5" i="15"/>
  <c r="J5" i="15" s="1"/>
  <c r="I11" i="15"/>
  <c r="J11" i="15" s="1"/>
  <c r="I7" i="15"/>
  <c r="J7" i="15" s="1"/>
  <c r="I12" i="15"/>
  <c r="J12" i="15" s="1"/>
  <c r="I17" i="15"/>
  <c r="J17" i="15" s="1"/>
  <c r="I6" i="15"/>
  <c r="J6" i="15" s="1"/>
  <c r="I10" i="15"/>
  <c r="J10" i="15" s="1"/>
  <c r="I18" i="15"/>
  <c r="J18" i="15" s="1"/>
  <c r="I19" i="15"/>
  <c r="J19" i="15" s="1"/>
  <c r="I20" i="15"/>
  <c r="J20" i="15" s="1"/>
  <c r="I21" i="15"/>
  <c r="J21" i="15" s="1"/>
  <c r="I22" i="15"/>
  <c r="J22" i="15" s="1"/>
  <c r="I34" i="11"/>
  <c r="J34" i="11" s="1"/>
  <c r="I24" i="11"/>
  <c r="I27" i="11"/>
  <c r="J27" i="11" s="1"/>
  <c r="I26" i="11"/>
  <c r="J26" i="11" s="1"/>
  <c r="I23" i="11"/>
  <c r="J23" i="11" s="1"/>
  <c r="I25" i="11"/>
  <c r="J25" i="11" s="1"/>
  <c r="I28" i="11"/>
  <c r="J28" i="11" s="1"/>
  <c r="I15" i="11"/>
  <c r="J15" i="11" s="1"/>
  <c r="I6" i="11"/>
  <c r="J6" i="11" s="1"/>
  <c r="I9" i="11"/>
  <c r="J9" i="11" s="1"/>
  <c r="I8" i="11"/>
  <c r="J8" i="11" s="1"/>
  <c r="I7" i="11"/>
  <c r="J7" i="11" s="1"/>
  <c r="I5" i="11"/>
  <c r="J5" i="11" s="1"/>
  <c r="I75" i="11"/>
  <c r="J75" i="11" s="1"/>
  <c r="I83" i="11"/>
  <c r="I82" i="11"/>
  <c r="I85" i="11"/>
  <c r="I81" i="11"/>
  <c r="I84" i="11"/>
  <c r="I86" i="11"/>
  <c r="J86" i="11" s="1"/>
  <c r="I80" i="11"/>
  <c r="I18" i="11"/>
  <c r="J18" i="11" s="1"/>
  <c r="I17" i="11"/>
  <c r="I16" i="11"/>
  <c r="J16" i="11" s="1"/>
  <c r="I14" i="11"/>
  <c r="J14" i="11" s="1"/>
  <c r="I52" i="11"/>
  <c r="I51" i="11"/>
  <c r="J51" i="11" s="1"/>
  <c r="I54" i="11"/>
  <c r="J54" i="11" s="1"/>
  <c r="I50" i="11"/>
  <c r="I55" i="11"/>
  <c r="J55" i="11" s="1"/>
  <c r="I53" i="11"/>
  <c r="J53" i="11" s="1"/>
  <c r="I49" i="11"/>
  <c r="I48" i="11"/>
  <c r="I37" i="11"/>
  <c r="J37" i="11" s="1"/>
  <c r="I40" i="11"/>
  <c r="J40" i="11" s="1"/>
  <c r="I36" i="11"/>
  <c r="I41" i="11"/>
  <c r="J41" i="11" s="1"/>
  <c r="I43" i="11"/>
  <c r="J43" i="11" s="1"/>
  <c r="I39" i="11"/>
  <c r="J39" i="11" s="1"/>
  <c r="I35" i="11"/>
  <c r="J35" i="11" s="1"/>
  <c r="I42" i="11"/>
  <c r="J42" i="11" s="1"/>
  <c r="I38" i="11"/>
  <c r="J38" i="11" s="1"/>
  <c r="I71" i="11"/>
  <c r="G90" i="14" s="1"/>
  <c r="I72" i="11"/>
  <c r="J72" i="11" s="1"/>
  <c r="I74" i="11"/>
  <c r="J74" i="11" s="1"/>
  <c r="I73" i="11"/>
  <c r="J73" i="11" s="1"/>
  <c r="I70" i="11"/>
  <c r="I63" i="11"/>
  <c r="J63" i="11" s="1"/>
  <c r="I62" i="11"/>
  <c r="J62" i="11" s="1"/>
  <c r="I65" i="11"/>
  <c r="I61" i="11"/>
  <c r="J61" i="11" s="1"/>
  <c r="I64" i="11"/>
  <c r="J64" i="11" s="1"/>
  <c r="I60" i="11"/>
  <c r="G93" i="14"/>
  <c r="J60" i="11" l="1"/>
  <c r="G29" i="14"/>
  <c r="J48" i="11"/>
  <c r="G28" i="14"/>
  <c r="J52" i="11"/>
  <c r="G87" i="14"/>
  <c r="J65" i="11"/>
  <c r="G88" i="14"/>
  <c r="J70" i="11"/>
  <c r="G89" i="14"/>
  <c r="G63" i="14"/>
  <c r="J17" i="11"/>
  <c r="J36" i="11"/>
  <c r="J80" i="11"/>
  <c r="J84" i="11"/>
  <c r="J81" i="11"/>
  <c r="J82" i="11"/>
  <c r="J85" i="11"/>
  <c r="J83" i="11"/>
  <c r="J71" i="11"/>
  <c r="J49" i="11"/>
  <c r="J50" i="11"/>
  <c r="J24" i="11"/>
</calcChain>
</file>

<file path=xl/sharedStrings.xml><?xml version="1.0" encoding="utf-8"?>
<sst xmlns="http://schemas.openxmlformats.org/spreadsheetml/2006/main" count="440" uniqueCount="127">
  <si>
    <t>Vaikinai 53 kg</t>
  </si>
  <si>
    <t>Vardas pavardė</t>
  </si>
  <si>
    <t>Stūmimas</t>
  </si>
  <si>
    <t>Rovimas</t>
  </si>
  <si>
    <t>Taškai</t>
  </si>
  <si>
    <t>Komanda</t>
  </si>
  <si>
    <t>Komandiniai taškai</t>
  </si>
  <si>
    <t>Svarstis</t>
  </si>
  <si>
    <t>Vaikinai 58 kg</t>
  </si>
  <si>
    <t>Vaikinai 63 kg</t>
  </si>
  <si>
    <t>Vaikinai 68 kg</t>
  </si>
  <si>
    <t>Vaikinai 73 kg</t>
  </si>
  <si>
    <t>Vaikinai 78 kg</t>
  </si>
  <si>
    <t>Vaikinai virš 85 kg</t>
  </si>
  <si>
    <t>Vaikinai iki 85 kg</t>
  </si>
  <si>
    <t>Merginos iki 63 kg</t>
  </si>
  <si>
    <t>Merginos virš 63 kg</t>
  </si>
  <si>
    <t>Erestas Vištartas</t>
  </si>
  <si>
    <t>Edvinas Baltrušis</t>
  </si>
  <si>
    <t>Kristupas Griškus</t>
  </si>
  <si>
    <t>Aivaras Sabockis</t>
  </si>
  <si>
    <t>Danielė Ivanauskaitė</t>
  </si>
  <si>
    <t>Karolis Ševčiukas</t>
  </si>
  <si>
    <t>Vardas Pavardė</t>
  </si>
  <si>
    <t>Vieta</t>
  </si>
  <si>
    <t>Šešių geriausių suma</t>
  </si>
  <si>
    <t>Židikų g</t>
  </si>
  <si>
    <t>Armandas Jonauskas</t>
  </si>
  <si>
    <t>Atžalyno g</t>
  </si>
  <si>
    <t>Nedas Kuprys</t>
  </si>
  <si>
    <t>Ivinskio g</t>
  </si>
  <si>
    <t>Eimantas Ivancius</t>
  </si>
  <si>
    <t>Arijus Vilkas</t>
  </si>
  <si>
    <t>Veiverių g</t>
  </si>
  <si>
    <t>Artūras Rinkevičius</t>
  </si>
  <si>
    <t>Ž. Kadetų g</t>
  </si>
  <si>
    <t>Laimonas Gricius</t>
  </si>
  <si>
    <t>Šaukėnų g</t>
  </si>
  <si>
    <t>Ervinas Raubickas</t>
  </si>
  <si>
    <t>Skaudvilės g</t>
  </si>
  <si>
    <t>Robertas Malakauskis</t>
  </si>
  <si>
    <t>Mantas Stašinskas</t>
  </si>
  <si>
    <t>Vilius Katkauskas</t>
  </si>
  <si>
    <t>Gvidas Pabrėža</t>
  </si>
  <si>
    <t>Baisiogalos g</t>
  </si>
  <si>
    <t>Eimis Taparauskis</t>
  </si>
  <si>
    <t>Vakaris Danilevičius</t>
  </si>
  <si>
    <t>Ignas Šalčius</t>
  </si>
  <si>
    <t>Mantas Juškevičius</t>
  </si>
  <si>
    <t>Jokūbas Drukteinis</t>
  </si>
  <si>
    <t>Ruslan Vasylenko</t>
  </si>
  <si>
    <t>Titas Pilipavičius</t>
  </si>
  <si>
    <t>Lukas Gedminas</t>
  </si>
  <si>
    <t>Žygimantas Danilevičius</t>
  </si>
  <si>
    <t>Enrikas Mizerevičius</t>
  </si>
  <si>
    <t>Justas Šapkus</t>
  </si>
  <si>
    <t>Martynas Norkus</t>
  </si>
  <si>
    <t>Žilvinas Razgus</t>
  </si>
  <si>
    <t>KTU licėjus</t>
  </si>
  <si>
    <t>Arnas Dembskis</t>
  </si>
  <si>
    <t>Ąžuolas Bagdonas</t>
  </si>
  <si>
    <t>Vidas Bulkšas</t>
  </si>
  <si>
    <t>Nedas Januška</t>
  </si>
  <si>
    <t>Paulius Sirius</t>
  </si>
  <si>
    <t>Dovydas Kiričenko</t>
  </si>
  <si>
    <t>Romas Gedminas</t>
  </si>
  <si>
    <t>Giedrius Jasinauskas</t>
  </si>
  <si>
    <t>Arminas Simanavičius</t>
  </si>
  <si>
    <t>Naglis Dargužas</t>
  </si>
  <si>
    <t>Denisas Chomičius</t>
  </si>
  <si>
    <t>Astijus Siurblys</t>
  </si>
  <si>
    <t>Arnas Mosunovas</t>
  </si>
  <si>
    <t>Martynas Šiugžda</t>
  </si>
  <si>
    <t>Edgaras Skirsgilas</t>
  </si>
  <si>
    <t>Gabrielius Vainauskas</t>
  </si>
  <si>
    <t>Gabrielius Lauermann</t>
  </si>
  <si>
    <t>Lukas Gricius</t>
  </si>
  <si>
    <t>Aronas Šalucha</t>
  </si>
  <si>
    <t>Smiltė Pašukonytė</t>
  </si>
  <si>
    <t>Toma Garškaitė</t>
  </si>
  <si>
    <t>Ugnė Siriūtė</t>
  </si>
  <si>
    <t>Valerija Teider</t>
  </si>
  <si>
    <t>Monika Navagruckaitė</t>
  </si>
  <si>
    <t>Amelija Barakauskytė</t>
  </si>
  <si>
    <t>Diana Janušaitė</t>
  </si>
  <si>
    <t>Smiltė Elsukovaitė</t>
  </si>
  <si>
    <t>Miglė Stelmokaitė</t>
  </si>
  <si>
    <t>Kotryna Drabavičiūtė</t>
  </si>
  <si>
    <t>Simona Simonavičiūtė</t>
  </si>
  <si>
    <t>Emilija Bumbulytė</t>
  </si>
  <si>
    <t>Ranatas Vazgis</t>
  </si>
  <si>
    <t>Arijus Žukauskas</t>
  </si>
  <si>
    <t>Dorotė Damasickytė</t>
  </si>
  <si>
    <t>Maksim vasylenko</t>
  </si>
  <si>
    <t xml:space="preserve"> Tautvydas Norkus</t>
  </si>
  <si>
    <t>Ž. Kadetų</t>
  </si>
  <si>
    <t>Ranatas vazgus</t>
  </si>
  <si>
    <t>Ivinskio g.</t>
  </si>
  <si>
    <t>Žygimantas Razgus</t>
  </si>
  <si>
    <t>Siriūtė Ugnė</t>
  </si>
  <si>
    <t>Malakauskis Robertas</t>
  </si>
  <si>
    <t>Gricius Laimonas</t>
  </si>
  <si>
    <t>Norkus Tautvydas</t>
  </si>
  <si>
    <t>Sirius Paulius</t>
  </si>
  <si>
    <t>Norkus Martynas</t>
  </si>
  <si>
    <t>Vasylenko Maksym</t>
  </si>
  <si>
    <t>Ivancius Eimantas</t>
  </si>
  <si>
    <t>Chomičius</t>
  </si>
  <si>
    <t>Šalucha</t>
  </si>
  <si>
    <t>Ž Kadetų</t>
  </si>
  <si>
    <t>Varžybų vyriausias teisėjas</t>
  </si>
  <si>
    <t>Jonas Šiurys</t>
  </si>
  <si>
    <t>Robertas Laurinaitis</t>
  </si>
  <si>
    <t xml:space="preserve"> Sekretorius</t>
  </si>
  <si>
    <t>Tauragės r. Skaudvilės gimnazija</t>
  </si>
  <si>
    <t>Prienų Veiverių Tomo Žilinsko gimnazija</t>
  </si>
  <si>
    <t>Kauno technologijos universiteto inžinerijos licėjus</t>
  </si>
  <si>
    <t>Šiaulių r. Kuršėnų Lauryno Ivinskio gimnazija</t>
  </si>
  <si>
    <t>Kelmės r. Šaukėnų Vlado Pūtvio-Putvinskio gimnazija</t>
  </si>
  <si>
    <t>Kėdainių „Atžalyno“ gimnazija</t>
  </si>
  <si>
    <t>Mažeikių r. Židikų Marijos Pečkauskaitės gimnazija</t>
  </si>
  <si>
    <t>Radviliškio r. Baisogalos gimnazija</t>
  </si>
  <si>
    <t>Plungės r. Žemaitijos kadetų gimnazija</t>
  </si>
  <si>
    <t>Radviliškio r. Baisiogalos gimnazija</t>
  </si>
  <si>
    <t xml:space="preserve">           2024-2025 m. m. LMŽ svarsčių kilnojimo finalinės varžybos</t>
  </si>
  <si>
    <t xml:space="preserve"> Taškai</t>
  </si>
  <si>
    <t>Sportininko svoris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</si>
</sst>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/>
    <xf numFmtId="0" fontId="2" fillId="0" borderId="4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/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36" xfId="0" applyFont="1" applyBorder="1"/>
    <xf numFmtId="0" fontId="2" fillId="0" borderId="43" xfId="0" applyFont="1" applyBorder="1"/>
    <xf numFmtId="0" fontId="2" fillId="0" borderId="3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6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/>
    </xf>
    <xf numFmtId="0" fontId="2" fillId="0" borderId="43" xfId="0" applyFont="1" applyBorder="1" applyAlignment="1">
      <alignment horizontal="center" wrapText="1"/>
    </xf>
    <xf numFmtId="16" fontId="2" fillId="0" borderId="0" xfId="0" applyNumberFormat="1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/>
    <xf numFmtId="0" fontId="3" fillId="0" borderId="7" xfId="0" applyFont="1" applyBorder="1"/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6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905437</xdr:colOff>
      <xdr:row>0</xdr:row>
      <xdr:rowOff>295836</xdr:rowOff>
    </xdr:from>
    <xdr:to>
      <xdr:col>5</xdr:col>
      <xdr:colOff>233084</xdr:colOff>
      <xdr:row>0</xdr:row>
      <xdr:rowOff>1087567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378" y="295836"/>
          <a:ext cx="2752165" cy="791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1640542</xdr:colOff>
      <xdr:row>0</xdr:row>
      <xdr:rowOff>17932</xdr:rowOff>
    </xdr:from>
    <xdr:to>
      <xdr:col>7</xdr:col>
      <xdr:colOff>711575</xdr:colOff>
      <xdr:row>0</xdr:row>
      <xdr:rowOff>1446682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858001" y="17932"/>
          <a:ext cx="1428750" cy="142875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116541</xdr:colOff>
      <xdr:row>0</xdr:row>
      <xdr:rowOff>26896</xdr:rowOff>
    </xdr:from>
    <xdr:to>
      <xdr:col>2</xdr:col>
      <xdr:colOff>37484</xdr:colOff>
      <xdr:row>1</xdr:row>
      <xdr:rowOff>3196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541" y="26896"/>
          <a:ext cx="1140143" cy="15630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788893</xdr:colOff>
      <xdr:row>0</xdr:row>
      <xdr:rowOff>277906</xdr:rowOff>
    </xdr:from>
    <xdr:to>
      <xdr:col>5</xdr:col>
      <xdr:colOff>412376</xdr:colOff>
      <xdr:row>0</xdr:row>
      <xdr:rowOff>1069637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152" y="277906"/>
          <a:ext cx="2752165" cy="791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116542</xdr:colOff>
      <xdr:row>0</xdr:row>
      <xdr:rowOff>0</xdr:rowOff>
    </xdr:from>
    <xdr:to>
      <xdr:col>1</xdr:col>
      <xdr:colOff>528918</xdr:colOff>
      <xdr:row>0</xdr:row>
      <xdr:rowOff>1560825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542" y="0"/>
          <a:ext cx="1138517" cy="1560825"/>
        </a:xfrm>
        <a:prstGeom prst="rect">
          <a:avLst/>
        </a:prstGeom>
      </xdr:spPr>
    </xdr:pic>
    <xdr:clientData/>
  </xdr:twoCellAnchor>
  <xdr:twoCellAnchor editAs="oneCell">
    <xdr:from>
      <xdr:col>9</xdr:col>
      <xdr:colOff>89645</xdr:colOff>
      <xdr:row>0</xdr:row>
      <xdr:rowOff>71716</xdr:rowOff>
    </xdr:from>
    <xdr:to>
      <xdr:col>11</xdr:col>
      <xdr:colOff>35858</xdr:colOff>
      <xdr:row>0</xdr:row>
      <xdr:rowOff>1577787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24916" y="71716"/>
          <a:ext cx="1506071" cy="1506071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168350</xdr:colOff>
      <xdr:row>0</xdr:row>
      <xdr:rowOff>8861</xdr:rowOff>
    </xdr:from>
    <xdr:to>
      <xdr:col>1</xdr:col>
      <xdr:colOff>581935</xdr:colOff>
      <xdr:row>0</xdr:row>
      <xdr:rowOff>1571914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350" y="8861"/>
          <a:ext cx="1140143" cy="1563053"/>
        </a:xfrm>
        <a:prstGeom prst="rect">
          <a:avLst/>
        </a:prstGeom>
      </xdr:spPr>
    </xdr:pic>
    <xdr:clientData/>
  </xdr:twoCellAnchor>
  <xdr:twoCellAnchor editAs="oneCell">
    <xdr:from>
      <xdr:col>2</xdr:col>
      <xdr:colOff>779721</xdr:colOff>
      <xdr:row>0</xdr:row>
      <xdr:rowOff>265813</xdr:rowOff>
    </xdr:from>
    <xdr:to>
      <xdr:col>5</xdr:col>
      <xdr:colOff>510468</xdr:colOff>
      <xdr:row>0</xdr:row>
      <xdr:rowOff>1057544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791" y="265813"/>
          <a:ext cx="2752165" cy="791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79744</xdr:colOff>
      <xdr:row>0</xdr:row>
      <xdr:rowOff>53162</xdr:rowOff>
    </xdr:from>
    <xdr:to>
      <xdr:col>11</xdr:col>
      <xdr:colOff>11630</xdr:colOff>
      <xdr:row>0</xdr:row>
      <xdr:rowOff>1553350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18767" y="53162"/>
          <a:ext cx="1500188" cy="1500188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4"/>
  <sheetViews>
    <sheetView tabSelected="1" zoomScale="85" zoomScaleNormal="85" workbookViewId="0">
      <selection activeCell="R2" sqref="R2"/>
    </sheetView>
  </sheetViews>
  <sheetFormatPr defaultRowHeight="15.6" x14ac:dyDescent="0.3"/>
  <cols>
    <col min="1" max="2" width="8.88671875" style="16"/>
    <col min="3" max="3" width="8.33203125" style="16" customWidth="1"/>
    <col min="4" max="4" width="8.88671875" style="16" hidden="1" customWidth="1"/>
    <col min="5" max="5" width="49.88671875" style="16" customWidth="1"/>
    <col min="6" max="6" width="25.44140625" style="16" customWidth="1"/>
    <col min="7" max="7" width="8.88671875" style="16"/>
    <col min="8" max="8" width="13.44140625" style="16" customWidth="1"/>
    <col min="9" max="11" width="8.88671875" style="16"/>
    <col min="12" max="12" width="32.109375" style="16" customWidth="1"/>
    <col min="13" max="13" width="17.6640625" style="16" customWidth="1"/>
    <col min="14" max="16384" width="8.88671875" style="16"/>
  </cols>
  <sheetData>
    <row r="1" spans="1:17" ht="124.8" customHeight="1" x14ac:dyDescent="0.3">
      <c r="A1" s="119" t="s">
        <v>124</v>
      </c>
      <c r="B1" s="95"/>
      <c r="C1" s="95"/>
      <c r="D1" s="95"/>
      <c r="E1" s="95"/>
      <c r="F1" s="95"/>
      <c r="G1" s="95"/>
      <c r="H1" s="95"/>
    </row>
    <row r="2" spans="1:17" ht="19.2" customHeight="1" thickBot="1" x14ac:dyDescent="0.35">
      <c r="A2" s="12"/>
      <c r="B2" s="15"/>
      <c r="C2" s="15"/>
      <c r="D2" s="15"/>
      <c r="E2" s="15"/>
      <c r="F2" s="15"/>
      <c r="G2" s="15"/>
      <c r="H2" s="15"/>
    </row>
    <row r="3" spans="1:17" ht="16.2" thickBot="1" x14ac:dyDescent="0.35">
      <c r="C3" s="59" t="s">
        <v>24</v>
      </c>
      <c r="D3" s="84"/>
      <c r="E3" s="85" t="s">
        <v>5</v>
      </c>
      <c r="F3" s="83" t="s">
        <v>4</v>
      </c>
      <c r="G3" s="17"/>
      <c r="H3" s="145"/>
      <c r="I3" s="145"/>
      <c r="J3" s="145"/>
      <c r="K3" s="145"/>
      <c r="L3" s="145"/>
      <c r="M3" s="17"/>
    </row>
    <row r="4" spans="1:17" x14ac:dyDescent="0.3">
      <c r="C4" s="18">
        <v>1</v>
      </c>
      <c r="E4" s="19" t="s">
        <v>120</v>
      </c>
      <c r="F4" s="20">
        <v>106</v>
      </c>
      <c r="G4" s="17"/>
      <c r="H4" s="146"/>
      <c r="I4" s="146"/>
      <c r="J4" s="146"/>
      <c r="K4" s="146"/>
      <c r="L4" s="146"/>
      <c r="M4" s="17"/>
    </row>
    <row r="5" spans="1:17" x14ac:dyDescent="0.3">
      <c r="C5" s="21">
        <v>2</v>
      </c>
      <c r="E5" s="22" t="s">
        <v>114</v>
      </c>
      <c r="F5" s="23">
        <v>106</v>
      </c>
      <c r="G5" s="17"/>
      <c r="H5" s="146"/>
      <c r="I5" s="146"/>
      <c r="J5" s="146"/>
      <c r="K5" s="146"/>
      <c r="L5" s="146"/>
      <c r="M5" s="17"/>
    </row>
    <row r="6" spans="1:17" x14ac:dyDescent="0.3">
      <c r="C6" s="21">
        <v>3</v>
      </c>
      <c r="E6" s="22" t="s">
        <v>121</v>
      </c>
      <c r="F6" s="23">
        <v>99</v>
      </c>
      <c r="G6" s="17"/>
      <c r="H6" s="146"/>
      <c r="I6" s="146"/>
      <c r="J6" s="146"/>
      <c r="K6" s="146"/>
      <c r="L6" s="146"/>
      <c r="M6" s="17"/>
    </row>
    <row r="7" spans="1:17" x14ac:dyDescent="0.3">
      <c r="C7" s="21">
        <v>4</v>
      </c>
      <c r="E7" s="22" t="s">
        <v>117</v>
      </c>
      <c r="F7" s="23">
        <v>92</v>
      </c>
      <c r="G7" s="17"/>
      <c r="H7" s="146"/>
      <c r="I7" s="146"/>
      <c r="J7" s="146"/>
      <c r="K7" s="146"/>
      <c r="L7" s="146"/>
      <c r="M7" s="17"/>
    </row>
    <row r="8" spans="1:17" x14ac:dyDescent="0.3">
      <c r="C8" s="21">
        <v>5</v>
      </c>
      <c r="E8" s="22" t="s">
        <v>122</v>
      </c>
      <c r="F8" s="23">
        <v>87</v>
      </c>
      <c r="G8" s="17"/>
      <c r="H8" s="146"/>
      <c r="I8" s="146"/>
      <c r="J8" s="146"/>
      <c r="K8" s="146"/>
      <c r="L8" s="146"/>
      <c r="M8" s="17"/>
    </row>
    <row r="9" spans="1:17" x14ac:dyDescent="0.3">
      <c r="C9" s="21">
        <v>6</v>
      </c>
      <c r="E9" s="22" t="s">
        <v>118</v>
      </c>
      <c r="F9" s="23">
        <v>81</v>
      </c>
      <c r="G9" s="17"/>
      <c r="H9" s="146"/>
      <c r="I9" s="146"/>
      <c r="J9" s="146"/>
      <c r="K9" s="146"/>
      <c r="L9" s="146"/>
      <c r="M9" s="17"/>
    </row>
    <row r="10" spans="1:17" x14ac:dyDescent="0.3">
      <c r="C10" s="21">
        <v>7</v>
      </c>
      <c r="E10" s="22" t="s">
        <v>119</v>
      </c>
      <c r="F10" s="23">
        <v>79</v>
      </c>
      <c r="G10" s="17"/>
      <c r="H10" s="146"/>
      <c r="I10" s="146"/>
      <c r="J10" s="146"/>
      <c r="K10" s="146"/>
      <c r="L10" s="146"/>
      <c r="M10" s="17"/>
    </row>
    <row r="11" spans="1:17" x14ac:dyDescent="0.3">
      <c r="C11" s="21">
        <v>8</v>
      </c>
      <c r="E11" s="22" t="s">
        <v>115</v>
      </c>
      <c r="F11" s="23">
        <v>64</v>
      </c>
      <c r="G11" s="17"/>
      <c r="H11" s="147"/>
      <c r="I11" s="147"/>
      <c r="J11" s="147"/>
      <c r="K11" s="147"/>
      <c r="L11" s="147"/>
      <c r="M11" s="17"/>
    </row>
    <row r="12" spans="1:17" ht="16.2" thickBot="1" x14ac:dyDescent="0.35">
      <c r="C12" s="25">
        <v>9</v>
      </c>
      <c r="D12" s="26"/>
      <c r="E12" s="27" t="s">
        <v>116</v>
      </c>
      <c r="F12" s="28">
        <v>57</v>
      </c>
      <c r="G12" s="17"/>
      <c r="H12" s="147"/>
      <c r="I12" s="147"/>
      <c r="J12" s="147"/>
      <c r="K12" s="147"/>
      <c r="L12" s="147"/>
      <c r="M12" s="17"/>
    </row>
    <row r="13" spans="1:17" x14ac:dyDescent="0.3">
      <c r="G13" s="17"/>
      <c r="H13" s="24"/>
      <c r="I13" s="24"/>
      <c r="J13" s="24"/>
      <c r="K13" s="24"/>
      <c r="L13" s="24"/>
      <c r="M13" s="17"/>
    </row>
    <row r="14" spans="1:17" ht="16.2" thickBot="1" x14ac:dyDescent="0.35">
      <c r="G14" s="17"/>
      <c r="H14" s="24"/>
      <c r="I14" s="24"/>
      <c r="J14" s="24"/>
      <c r="K14" s="24"/>
      <c r="L14" s="24"/>
      <c r="M14" s="17"/>
    </row>
    <row r="15" spans="1:17" ht="28.2" customHeight="1" thickBot="1" x14ac:dyDescent="0.35">
      <c r="C15" s="97" t="s">
        <v>5</v>
      </c>
      <c r="D15" s="98"/>
      <c r="E15" s="99"/>
      <c r="F15" s="86" t="s">
        <v>23</v>
      </c>
      <c r="G15" s="5" t="s">
        <v>24</v>
      </c>
      <c r="H15" s="83" t="s">
        <v>125</v>
      </c>
      <c r="I15" s="30"/>
      <c r="J15" s="30"/>
      <c r="P15" s="30"/>
      <c r="Q15" s="30"/>
    </row>
    <row r="16" spans="1:17" ht="16.2" thickBot="1" x14ac:dyDescent="0.35">
      <c r="C16" s="142" t="s">
        <v>118</v>
      </c>
      <c r="D16" s="143"/>
      <c r="E16" s="144"/>
      <c r="F16" s="13" t="s">
        <v>38</v>
      </c>
      <c r="G16" s="38">
        <v>4</v>
      </c>
      <c r="H16" s="39">
        <v>13</v>
      </c>
    </row>
    <row r="17" spans="3:17" x14ac:dyDescent="0.3">
      <c r="C17" s="116" t="s">
        <v>118</v>
      </c>
      <c r="D17" s="117"/>
      <c r="E17" s="118"/>
      <c r="F17" s="40" t="s">
        <v>42</v>
      </c>
      <c r="G17" s="35">
        <v>3</v>
      </c>
      <c r="H17" s="41">
        <v>15</v>
      </c>
    </row>
    <row r="18" spans="3:17" x14ac:dyDescent="0.3">
      <c r="C18" s="116" t="s">
        <v>118</v>
      </c>
      <c r="D18" s="117"/>
      <c r="E18" s="118"/>
      <c r="F18" s="33" t="s">
        <v>76</v>
      </c>
      <c r="G18" s="36">
        <v>1</v>
      </c>
      <c r="H18" s="34">
        <v>19</v>
      </c>
    </row>
    <row r="19" spans="3:17" x14ac:dyDescent="0.3">
      <c r="C19" s="116" t="s">
        <v>118</v>
      </c>
      <c r="D19" s="117"/>
      <c r="E19" s="118"/>
      <c r="F19" s="33" t="s">
        <v>52</v>
      </c>
      <c r="G19" s="36">
        <v>4</v>
      </c>
      <c r="H19" s="34">
        <v>13</v>
      </c>
    </row>
    <row r="20" spans="3:17" x14ac:dyDescent="0.3">
      <c r="C20" s="116" t="s">
        <v>118</v>
      </c>
      <c r="D20" s="117"/>
      <c r="E20" s="118"/>
      <c r="F20" s="33" t="s">
        <v>65</v>
      </c>
      <c r="G20" s="36">
        <v>8</v>
      </c>
      <c r="H20" s="34">
        <v>9</v>
      </c>
    </row>
    <row r="21" spans="3:17" ht="16.2" thickBot="1" x14ac:dyDescent="0.35">
      <c r="C21" s="154" t="s">
        <v>118</v>
      </c>
      <c r="D21" s="155"/>
      <c r="E21" s="156"/>
      <c r="F21" s="69" t="s">
        <v>60</v>
      </c>
      <c r="G21" s="37">
        <v>5</v>
      </c>
      <c r="H21" s="43">
        <v>12</v>
      </c>
    </row>
    <row r="22" spans="3:17" ht="15.6" customHeight="1" thickBot="1" x14ac:dyDescent="0.35">
      <c r="C22" s="157" t="s">
        <v>25</v>
      </c>
      <c r="D22" s="158"/>
      <c r="E22" s="158"/>
      <c r="F22" s="159"/>
      <c r="G22" s="130">
        <f>SUM(H16:H21)</f>
        <v>81</v>
      </c>
      <c r="H22" s="129"/>
    </row>
    <row r="23" spans="3:17" ht="15.6" customHeight="1" x14ac:dyDescent="0.3">
      <c r="C23" s="13"/>
      <c r="D23" s="13"/>
      <c r="E23" s="13"/>
      <c r="F23" s="13"/>
      <c r="G23" s="17"/>
      <c r="H23" s="17"/>
    </row>
    <row r="24" spans="3:17" ht="15" customHeight="1" thickBot="1" x14ac:dyDescent="0.35">
      <c r="F24" s="15"/>
      <c r="G24" s="15"/>
      <c r="H24" s="15"/>
    </row>
    <row r="25" spans="3:17" ht="28.2" customHeight="1" thickBot="1" x14ac:dyDescent="0.35">
      <c r="C25" s="110" t="s">
        <v>5</v>
      </c>
      <c r="D25" s="111"/>
      <c r="E25" s="112"/>
      <c r="F25" s="86" t="s">
        <v>23</v>
      </c>
      <c r="G25" s="5" t="s">
        <v>24</v>
      </c>
      <c r="H25" s="83" t="s">
        <v>125</v>
      </c>
      <c r="I25" s="30"/>
      <c r="J25" s="30"/>
      <c r="L25" s="30"/>
      <c r="M25" s="30"/>
      <c r="N25" s="30"/>
      <c r="O25" s="17"/>
      <c r="P25" s="30"/>
      <c r="Q25" s="30"/>
    </row>
    <row r="26" spans="3:17" x14ac:dyDescent="0.3">
      <c r="C26" s="135" t="s">
        <v>123</v>
      </c>
      <c r="D26" s="136"/>
      <c r="E26" s="137"/>
      <c r="F26" s="35" t="s">
        <v>45</v>
      </c>
      <c r="G26" s="49">
        <v>1</v>
      </c>
      <c r="H26" s="49">
        <v>19</v>
      </c>
      <c r="L26" s="13"/>
      <c r="M26" s="13"/>
      <c r="N26" s="13"/>
      <c r="O26" s="13"/>
    </row>
    <row r="27" spans="3:17" x14ac:dyDescent="0.3">
      <c r="C27" s="138" t="s">
        <v>123</v>
      </c>
      <c r="D27" s="139"/>
      <c r="E27" s="140"/>
      <c r="F27" s="36" t="s">
        <v>46</v>
      </c>
      <c r="G27" s="36">
        <v>2</v>
      </c>
      <c r="H27" s="36">
        <v>17</v>
      </c>
      <c r="L27" s="13"/>
      <c r="M27" s="13"/>
      <c r="N27" s="13"/>
      <c r="O27" s="13"/>
    </row>
    <row r="28" spans="3:17" ht="17.399999999999999" customHeight="1" x14ac:dyDescent="0.3">
      <c r="C28" s="138" t="s">
        <v>123</v>
      </c>
      <c r="D28" s="139"/>
      <c r="E28" s="140"/>
      <c r="F28" s="36" t="s">
        <v>53</v>
      </c>
      <c r="G28" s="36">
        <f>'kategorijos vaikinų'!I48</f>
        <v>3</v>
      </c>
      <c r="H28" s="36">
        <v>15</v>
      </c>
      <c r="L28" s="29"/>
      <c r="M28" s="13"/>
      <c r="N28" s="13"/>
      <c r="O28" s="13"/>
    </row>
    <row r="29" spans="3:17" x14ac:dyDescent="0.3">
      <c r="C29" s="138" t="s">
        <v>123</v>
      </c>
      <c r="D29" s="139"/>
      <c r="E29" s="140"/>
      <c r="F29" s="36" t="s">
        <v>62</v>
      </c>
      <c r="G29" s="36">
        <f>'kategorijos vaikinų'!I60</f>
        <v>1</v>
      </c>
      <c r="H29" s="36">
        <v>19</v>
      </c>
      <c r="L29" s="13"/>
      <c r="M29" s="13"/>
      <c r="N29" s="13"/>
      <c r="O29" s="13"/>
    </row>
    <row r="30" spans="3:17" x14ac:dyDescent="0.3">
      <c r="C30" s="138" t="s">
        <v>123</v>
      </c>
      <c r="D30" s="139"/>
      <c r="E30" s="140"/>
      <c r="F30" s="36" t="s">
        <v>82</v>
      </c>
      <c r="G30" s="36">
        <v>2</v>
      </c>
      <c r="H30" s="36">
        <v>17</v>
      </c>
      <c r="L30" s="13"/>
      <c r="M30" s="13"/>
      <c r="N30" s="13"/>
      <c r="O30" s="13"/>
    </row>
    <row r="31" spans="3:17" x14ac:dyDescent="0.3">
      <c r="C31" s="138" t="s">
        <v>123</v>
      </c>
      <c r="D31" s="139"/>
      <c r="E31" s="140"/>
      <c r="F31" s="36" t="s">
        <v>81</v>
      </c>
      <c r="G31" s="36">
        <v>5</v>
      </c>
      <c r="H31" s="36">
        <v>12</v>
      </c>
      <c r="L31" s="13"/>
      <c r="M31" s="13"/>
      <c r="N31" s="13"/>
      <c r="O31" s="13"/>
    </row>
    <row r="32" spans="3:17" x14ac:dyDescent="0.3">
      <c r="C32" s="138" t="s">
        <v>123</v>
      </c>
      <c r="D32" s="139"/>
      <c r="E32" s="140"/>
      <c r="F32" s="36" t="s">
        <v>92</v>
      </c>
      <c r="G32" s="36">
        <v>6</v>
      </c>
      <c r="H32" s="36"/>
      <c r="L32" s="13"/>
      <c r="M32" s="13"/>
      <c r="N32" s="13"/>
      <c r="O32" s="13"/>
    </row>
    <row r="33" spans="3:15" ht="16.8" customHeight="1" thickBot="1" x14ac:dyDescent="0.35">
      <c r="C33" s="148" t="s">
        <v>123</v>
      </c>
      <c r="D33" s="149"/>
      <c r="E33" s="150"/>
      <c r="F33" s="37" t="s">
        <v>85</v>
      </c>
      <c r="G33" s="50">
        <v>5</v>
      </c>
      <c r="H33" s="50"/>
      <c r="L33" s="13"/>
      <c r="M33" s="13"/>
      <c r="N33" s="13"/>
      <c r="O33" s="13"/>
    </row>
    <row r="34" spans="3:15" ht="18" customHeight="1" thickBot="1" x14ac:dyDescent="0.35">
      <c r="C34" s="151" t="s">
        <v>25</v>
      </c>
      <c r="D34" s="152"/>
      <c r="E34" s="152"/>
      <c r="F34" s="153"/>
      <c r="G34" s="133">
        <f>SUM(H26:H33)</f>
        <v>99</v>
      </c>
      <c r="H34" s="134"/>
    </row>
    <row r="36" spans="3:15" ht="16.2" thickBot="1" x14ac:dyDescent="0.35"/>
    <row r="37" spans="3:15" ht="16.2" thickBot="1" x14ac:dyDescent="0.35">
      <c r="C37" s="120" t="s">
        <v>5</v>
      </c>
      <c r="D37" s="122"/>
      <c r="E37" s="121"/>
      <c r="F37" s="86" t="s">
        <v>23</v>
      </c>
      <c r="G37" s="5" t="s">
        <v>24</v>
      </c>
      <c r="H37" s="83" t="s">
        <v>125</v>
      </c>
    </row>
    <row r="38" spans="3:15" x14ac:dyDescent="0.3">
      <c r="C38" s="162" t="s">
        <v>119</v>
      </c>
      <c r="D38" s="163"/>
      <c r="E38" s="164"/>
      <c r="F38" s="35" t="s">
        <v>29</v>
      </c>
      <c r="G38" s="35">
        <v>2</v>
      </c>
      <c r="H38" s="35">
        <v>17</v>
      </c>
      <c r="I38" s="30"/>
      <c r="J38" s="30"/>
    </row>
    <row r="39" spans="3:15" x14ac:dyDescent="0.3">
      <c r="C39" s="116" t="s">
        <v>119</v>
      </c>
      <c r="D39" s="117"/>
      <c r="E39" s="118"/>
      <c r="F39" s="36" t="s">
        <v>22</v>
      </c>
      <c r="G39" s="36">
        <v>3</v>
      </c>
      <c r="H39" s="36">
        <v>15</v>
      </c>
    </row>
    <row r="40" spans="3:15" x14ac:dyDescent="0.3">
      <c r="C40" s="116" t="s">
        <v>119</v>
      </c>
      <c r="D40" s="117"/>
      <c r="E40" s="118"/>
      <c r="F40" s="36" t="s">
        <v>41</v>
      </c>
      <c r="G40" s="36">
        <v>6</v>
      </c>
      <c r="H40" s="36">
        <v>11</v>
      </c>
    </row>
    <row r="41" spans="3:15" x14ac:dyDescent="0.3">
      <c r="C41" s="116" t="s">
        <v>119</v>
      </c>
      <c r="D41" s="117"/>
      <c r="E41" s="118"/>
      <c r="F41" s="36" t="s">
        <v>49</v>
      </c>
      <c r="G41" s="36">
        <v>5</v>
      </c>
      <c r="H41" s="36">
        <v>12</v>
      </c>
    </row>
    <row r="42" spans="3:15" x14ac:dyDescent="0.3">
      <c r="C42" s="116" t="s">
        <v>119</v>
      </c>
      <c r="D42" s="117"/>
      <c r="E42" s="118"/>
      <c r="F42" s="36" t="s">
        <v>50</v>
      </c>
      <c r="G42" s="36">
        <v>6</v>
      </c>
      <c r="H42" s="36">
        <v>11</v>
      </c>
    </row>
    <row r="43" spans="3:15" x14ac:dyDescent="0.3">
      <c r="C43" s="116" t="s">
        <v>119</v>
      </c>
      <c r="D43" s="117"/>
      <c r="E43" s="118"/>
      <c r="F43" s="36" t="s">
        <v>91</v>
      </c>
      <c r="G43" s="36">
        <v>6</v>
      </c>
      <c r="H43" s="36"/>
    </row>
    <row r="44" spans="3:15" x14ac:dyDescent="0.3">
      <c r="C44" s="116" t="s">
        <v>119</v>
      </c>
      <c r="D44" s="117"/>
      <c r="E44" s="118"/>
      <c r="F44" s="36" t="s">
        <v>70</v>
      </c>
      <c r="G44" s="36">
        <v>6</v>
      </c>
      <c r="H44" s="36"/>
    </row>
    <row r="45" spans="3:15" ht="16.2" thickBot="1" x14ac:dyDescent="0.35">
      <c r="C45" s="154" t="s">
        <v>119</v>
      </c>
      <c r="D45" s="155"/>
      <c r="E45" s="156"/>
      <c r="F45" s="37" t="s">
        <v>105</v>
      </c>
      <c r="G45" s="50">
        <v>4</v>
      </c>
      <c r="H45" s="50">
        <v>13</v>
      </c>
    </row>
    <row r="46" spans="3:15" ht="16.2" thickBot="1" x14ac:dyDescent="0.35">
      <c r="C46" s="160" t="s">
        <v>25</v>
      </c>
      <c r="D46" s="161"/>
      <c r="E46" s="161"/>
      <c r="F46" s="161"/>
      <c r="G46" s="131">
        <f>SUM(H38:H45)</f>
        <v>79</v>
      </c>
      <c r="H46" s="132"/>
    </row>
    <row r="47" spans="3:15" x14ac:dyDescent="0.3">
      <c r="C47" s="60"/>
      <c r="D47" s="13"/>
      <c r="E47" s="13"/>
      <c r="F47" s="13"/>
      <c r="G47" s="61"/>
      <c r="H47" s="61"/>
    </row>
    <row r="48" spans="3:15" ht="16.2" thickBot="1" x14ac:dyDescent="0.35"/>
    <row r="49" spans="3:8" ht="29.4" customHeight="1" thickBot="1" x14ac:dyDescent="0.35">
      <c r="C49" s="110" t="s">
        <v>5</v>
      </c>
      <c r="D49" s="111"/>
      <c r="E49" s="112"/>
      <c r="F49" s="5" t="s">
        <v>23</v>
      </c>
      <c r="G49" s="87" t="s">
        <v>24</v>
      </c>
      <c r="H49" s="5" t="s">
        <v>125</v>
      </c>
    </row>
    <row r="50" spans="3:8" x14ac:dyDescent="0.3">
      <c r="C50" s="113" t="s">
        <v>117</v>
      </c>
      <c r="D50" s="114"/>
      <c r="E50" s="115"/>
      <c r="F50" s="35" t="s">
        <v>31</v>
      </c>
      <c r="G50" s="40"/>
      <c r="H50" s="35"/>
    </row>
    <row r="51" spans="3:8" x14ac:dyDescent="0.3">
      <c r="C51" s="116" t="s">
        <v>117</v>
      </c>
      <c r="D51" s="117"/>
      <c r="E51" s="118"/>
      <c r="F51" s="36" t="s">
        <v>51</v>
      </c>
      <c r="G51" s="33">
        <v>3</v>
      </c>
      <c r="H51" s="36">
        <v>15</v>
      </c>
    </row>
    <row r="52" spans="3:8" x14ac:dyDescent="0.3">
      <c r="C52" s="116" t="s">
        <v>117</v>
      </c>
      <c r="D52" s="117"/>
      <c r="E52" s="118"/>
      <c r="F52" s="36" t="s">
        <v>61</v>
      </c>
      <c r="G52" s="33">
        <v>1</v>
      </c>
      <c r="H52" s="36">
        <v>19</v>
      </c>
    </row>
    <row r="53" spans="3:8" x14ac:dyDescent="0.3">
      <c r="C53" s="116" t="s">
        <v>117</v>
      </c>
      <c r="D53" s="117"/>
      <c r="E53" s="118"/>
      <c r="F53" s="36" t="s">
        <v>68</v>
      </c>
      <c r="G53" s="33">
        <v>3</v>
      </c>
      <c r="H53" s="36">
        <v>15</v>
      </c>
    </row>
    <row r="54" spans="3:8" x14ac:dyDescent="0.3">
      <c r="C54" s="116" t="s">
        <v>117</v>
      </c>
      <c r="D54" s="117"/>
      <c r="E54" s="118"/>
      <c r="F54" s="36" t="s">
        <v>90</v>
      </c>
      <c r="G54" s="33">
        <v>5</v>
      </c>
      <c r="H54" s="36"/>
    </row>
    <row r="55" spans="3:8" x14ac:dyDescent="0.3">
      <c r="C55" s="116" t="s">
        <v>117</v>
      </c>
      <c r="D55" s="117"/>
      <c r="E55" s="118"/>
      <c r="F55" s="36" t="s">
        <v>75</v>
      </c>
      <c r="G55" s="33">
        <v>5</v>
      </c>
      <c r="H55" s="36"/>
    </row>
    <row r="56" spans="3:8" x14ac:dyDescent="0.3">
      <c r="C56" s="116" t="s">
        <v>117</v>
      </c>
      <c r="D56" s="117"/>
      <c r="E56" s="118"/>
      <c r="F56" s="36" t="s">
        <v>88</v>
      </c>
      <c r="G56" s="33">
        <v>4</v>
      </c>
      <c r="H56" s="36">
        <v>13</v>
      </c>
    </row>
    <row r="57" spans="3:8" x14ac:dyDescent="0.3">
      <c r="C57" s="116" t="s">
        <v>117</v>
      </c>
      <c r="D57" s="117"/>
      <c r="E57" s="118"/>
      <c r="F57" s="36" t="s">
        <v>89</v>
      </c>
      <c r="G57" s="33">
        <v>3</v>
      </c>
      <c r="H57" s="36">
        <v>15</v>
      </c>
    </row>
    <row r="58" spans="3:8" ht="16.2" thickBot="1" x14ac:dyDescent="0.35">
      <c r="C58" s="154" t="s">
        <v>117</v>
      </c>
      <c r="D58" s="155"/>
      <c r="E58" s="156"/>
      <c r="F58" s="68" t="s">
        <v>106</v>
      </c>
      <c r="G58" s="67">
        <v>3</v>
      </c>
      <c r="H58" s="68">
        <v>15</v>
      </c>
    </row>
    <row r="59" spans="3:8" ht="16.2" thickBot="1" x14ac:dyDescent="0.35">
      <c r="C59" s="160" t="s">
        <v>25</v>
      </c>
      <c r="D59" s="165"/>
      <c r="E59" s="165"/>
      <c r="F59" s="165"/>
      <c r="G59" s="128">
        <f>SUM(H50:H58)</f>
        <v>92</v>
      </c>
      <c r="H59" s="129"/>
    </row>
    <row r="61" spans="3:8" ht="16.2" thickBot="1" x14ac:dyDescent="0.35"/>
    <row r="62" spans="3:8" ht="16.2" thickBot="1" x14ac:dyDescent="0.35">
      <c r="C62" s="110" t="s">
        <v>5</v>
      </c>
      <c r="D62" s="111"/>
      <c r="E62" s="112"/>
      <c r="F62" s="88" t="s">
        <v>23</v>
      </c>
      <c r="G62" s="89" t="s">
        <v>24</v>
      </c>
      <c r="H62" s="64" t="s">
        <v>125</v>
      </c>
    </row>
    <row r="63" spans="3:8" x14ac:dyDescent="0.3">
      <c r="C63" s="113" t="s">
        <v>114</v>
      </c>
      <c r="D63" s="114"/>
      <c r="E63" s="115"/>
      <c r="F63" s="40" t="s">
        <v>17</v>
      </c>
      <c r="G63" s="35">
        <f>'kategorijos vaikinų'!I17</f>
        <v>2</v>
      </c>
      <c r="H63" s="41"/>
    </row>
    <row r="64" spans="3:8" x14ac:dyDescent="0.3">
      <c r="C64" s="116" t="s">
        <v>114</v>
      </c>
      <c r="D64" s="117"/>
      <c r="E64" s="118"/>
      <c r="F64" s="33" t="s">
        <v>18</v>
      </c>
      <c r="G64" s="36">
        <v>2</v>
      </c>
      <c r="H64" s="34">
        <v>17</v>
      </c>
    </row>
    <row r="65" spans="3:8" x14ac:dyDescent="0.3">
      <c r="C65" s="116" t="s">
        <v>114</v>
      </c>
      <c r="D65" s="117"/>
      <c r="E65" s="118"/>
      <c r="F65" s="33" t="s">
        <v>20</v>
      </c>
      <c r="G65" s="36">
        <v>2</v>
      </c>
      <c r="H65" s="34">
        <v>17</v>
      </c>
    </row>
    <row r="66" spans="3:8" x14ac:dyDescent="0.3">
      <c r="C66" s="116" t="s">
        <v>114</v>
      </c>
      <c r="D66" s="117"/>
      <c r="E66" s="118"/>
      <c r="F66" s="33" t="s">
        <v>19</v>
      </c>
      <c r="G66" s="36">
        <v>2</v>
      </c>
      <c r="H66" s="34">
        <v>17</v>
      </c>
    </row>
    <row r="67" spans="3:8" x14ac:dyDescent="0.3">
      <c r="C67" s="116" t="s">
        <v>114</v>
      </c>
      <c r="D67" s="117"/>
      <c r="E67" s="118"/>
      <c r="F67" s="33" t="s">
        <v>21</v>
      </c>
      <c r="G67" s="36">
        <v>2</v>
      </c>
      <c r="H67" s="34">
        <v>17</v>
      </c>
    </row>
    <row r="68" spans="3:8" x14ac:dyDescent="0.3">
      <c r="C68" s="116" t="s">
        <v>114</v>
      </c>
      <c r="D68" s="117"/>
      <c r="E68" s="118"/>
      <c r="F68" s="33" t="s">
        <v>84</v>
      </c>
      <c r="G68" s="36">
        <v>1</v>
      </c>
      <c r="H68" s="34">
        <v>19</v>
      </c>
    </row>
    <row r="69" spans="3:8" x14ac:dyDescent="0.3">
      <c r="C69" s="116" t="s">
        <v>114</v>
      </c>
      <c r="D69" s="117"/>
      <c r="E69" s="118"/>
      <c r="F69" s="33" t="s">
        <v>107</v>
      </c>
      <c r="G69" s="36">
        <v>1</v>
      </c>
      <c r="H69" s="34">
        <v>19</v>
      </c>
    </row>
    <row r="70" spans="3:8" ht="16.2" thickBot="1" x14ac:dyDescent="0.35">
      <c r="C70" s="154" t="s">
        <v>114</v>
      </c>
      <c r="D70" s="155"/>
      <c r="E70" s="156"/>
      <c r="F70" s="73" t="s">
        <v>108</v>
      </c>
      <c r="G70" s="75">
        <v>4</v>
      </c>
      <c r="H70" s="74"/>
    </row>
    <row r="71" spans="3:8" ht="16.2" thickBot="1" x14ac:dyDescent="0.35">
      <c r="C71" s="92" t="s">
        <v>25</v>
      </c>
      <c r="D71" s="93"/>
      <c r="E71" s="93"/>
      <c r="F71" s="94"/>
      <c r="G71" s="141">
        <f>SUM(H63:H69)</f>
        <v>106</v>
      </c>
      <c r="H71" s="121"/>
    </row>
    <row r="72" spans="3:8" x14ac:dyDescent="0.3">
      <c r="E72" s="13"/>
      <c r="F72" s="13"/>
      <c r="G72" s="17"/>
      <c r="H72" s="17"/>
    </row>
    <row r="73" spans="3:8" ht="16.2" thickBot="1" x14ac:dyDescent="0.35"/>
    <row r="74" spans="3:8" ht="16.2" thickBot="1" x14ac:dyDescent="0.35">
      <c r="C74" s="97" t="s">
        <v>5</v>
      </c>
      <c r="D74" s="98"/>
      <c r="E74" s="99"/>
      <c r="F74" s="44" t="s">
        <v>23</v>
      </c>
      <c r="G74" s="45" t="s">
        <v>24</v>
      </c>
      <c r="H74" s="46" t="s">
        <v>125</v>
      </c>
    </row>
    <row r="75" spans="3:8" x14ac:dyDescent="0.3">
      <c r="C75" s="100" t="s">
        <v>120</v>
      </c>
      <c r="D75" s="101"/>
      <c r="E75" s="102"/>
      <c r="F75" s="32" t="s">
        <v>27</v>
      </c>
      <c r="G75" s="35">
        <v>4</v>
      </c>
      <c r="H75" s="35"/>
    </row>
    <row r="76" spans="3:8" ht="20.399999999999999" customHeight="1" x14ac:dyDescent="0.3">
      <c r="C76" s="103" t="s">
        <v>120</v>
      </c>
      <c r="D76" s="104"/>
      <c r="E76" s="105"/>
      <c r="F76" s="33" t="s">
        <v>64</v>
      </c>
      <c r="G76" s="36">
        <v>1</v>
      </c>
      <c r="H76" s="36">
        <v>19</v>
      </c>
    </row>
    <row r="77" spans="3:8" ht="20.399999999999999" customHeight="1" x14ac:dyDescent="0.3">
      <c r="C77" s="103" t="s">
        <v>120</v>
      </c>
      <c r="D77" s="104"/>
      <c r="E77" s="105"/>
      <c r="F77" s="33" t="s">
        <v>32</v>
      </c>
      <c r="G77" s="36">
        <v>2</v>
      </c>
      <c r="H77" s="36">
        <v>17</v>
      </c>
    </row>
    <row r="78" spans="3:8" ht="20.399999999999999" customHeight="1" x14ac:dyDescent="0.3">
      <c r="C78" s="103" t="s">
        <v>120</v>
      </c>
      <c r="D78" s="104"/>
      <c r="E78" s="105"/>
      <c r="F78" s="33" t="s">
        <v>43</v>
      </c>
      <c r="G78" s="36">
        <v>1</v>
      </c>
      <c r="H78" s="36">
        <v>19</v>
      </c>
    </row>
    <row r="79" spans="3:8" ht="20.399999999999999" customHeight="1" x14ac:dyDescent="0.3">
      <c r="C79" s="103" t="s">
        <v>120</v>
      </c>
      <c r="D79" s="104"/>
      <c r="E79" s="105"/>
      <c r="F79" s="33" t="s">
        <v>73</v>
      </c>
      <c r="G79" s="36">
        <v>2</v>
      </c>
      <c r="H79" s="36">
        <v>17</v>
      </c>
    </row>
    <row r="80" spans="3:8" ht="20.399999999999999" customHeight="1" x14ac:dyDescent="0.3">
      <c r="C80" s="103" t="s">
        <v>120</v>
      </c>
      <c r="D80" s="104"/>
      <c r="E80" s="105"/>
      <c r="F80" s="33" t="s">
        <v>74</v>
      </c>
      <c r="G80" s="36">
        <v>3</v>
      </c>
      <c r="H80" s="36">
        <v>15</v>
      </c>
    </row>
    <row r="81" spans="3:8" ht="20.399999999999999" customHeight="1" x14ac:dyDescent="0.3">
      <c r="C81" s="103" t="s">
        <v>120</v>
      </c>
      <c r="D81" s="104"/>
      <c r="E81" s="105"/>
      <c r="F81" s="33" t="s">
        <v>87</v>
      </c>
      <c r="G81" s="36">
        <v>1</v>
      </c>
      <c r="H81" s="36">
        <v>19</v>
      </c>
    </row>
    <row r="82" spans="3:8" ht="20.399999999999999" customHeight="1" thickBot="1" x14ac:dyDescent="0.35">
      <c r="C82" s="106" t="s">
        <v>120</v>
      </c>
      <c r="D82" s="107"/>
      <c r="E82" s="108"/>
      <c r="F82" s="69" t="s">
        <v>83</v>
      </c>
      <c r="G82" s="37">
        <v>4</v>
      </c>
      <c r="H82" s="37"/>
    </row>
    <row r="83" spans="3:8" ht="18" customHeight="1" thickBot="1" x14ac:dyDescent="0.35">
      <c r="C83" s="92" t="s">
        <v>25</v>
      </c>
      <c r="D83" s="93"/>
      <c r="E83" s="93"/>
      <c r="F83" s="94"/>
      <c r="G83" s="141">
        <f>SUM(H75:H82)</f>
        <v>106</v>
      </c>
      <c r="H83" s="121"/>
    </row>
    <row r="84" spans="3:8" ht="18" customHeight="1" x14ac:dyDescent="0.3">
      <c r="C84" s="13"/>
      <c r="D84" s="13"/>
      <c r="E84" s="13"/>
      <c r="F84" s="13"/>
      <c r="G84" s="17"/>
      <c r="H84" s="17"/>
    </row>
    <row r="85" spans="3:8" ht="16.2" thickBot="1" x14ac:dyDescent="0.35"/>
    <row r="86" spans="3:8" ht="16.2" thickBot="1" x14ac:dyDescent="0.35">
      <c r="C86" s="97" t="s">
        <v>5</v>
      </c>
      <c r="D86" s="98"/>
      <c r="E86" s="99"/>
      <c r="F86" s="44" t="s">
        <v>23</v>
      </c>
      <c r="G86" s="45" t="s">
        <v>24</v>
      </c>
      <c r="H86" s="46" t="s">
        <v>125</v>
      </c>
    </row>
    <row r="87" spans="3:8" ht="16.2" customHeight="1" x14ac:dyDescent="0.3">
      <c r="C87" s="100" t="s">
        <v>116</v>
      </c>
      <c r="D87" s="101"/>
      <c r="E87" s="167"/>
      <c r="F87" s="35" t="s">
        <v>59</v>
      </c>
      <c r="G87" s="40">
        <f>'kategorijos vaikinų'!I52</f>
        <v>6</v>
      </c>
      <c r="H87" s="35">
        <v>11</v>
      </c>
    </row>
    <row r="88" spans="3:8" ht="16.2" customHeight="1" x14ac:dyDescent="0.3">
      <c r="C88" s="103" t="s">
        <v>116</v>
      </c>
      <c r="D88" s="104"/>
      <c r="E88" s="168"/>
      <c r="F88" s="36" t="s">
        <v>66</v>
      </c>
      <c r="G88" s="33">
        <f>'kategorijos vaikinų'!I65</f>
        <v>6</v>
      </c>
      <c r="H88" s="36">
        <v>11</v>
      </c>
    </row>
    <row r="89" spans="3:8" ht="16.2" customHeight="1" x14ac:dyDescent="0.3">
      <c r="C89" s="103" t="s">
        <v>116</v>
      </c>
      <c r="D89" s="104"/>
      <c r="E89" s="168"/>
      <c r="F89" s="36" t="s">
        <v>71</v>
      </c>
      <c r="G89" s="33">
        <f>'kategorijos vaikinų'!I70</f>
        <v>5</v>
      </c>
      <c r="H89" s="36">
        <v>13</v>
      </c>
    </row>
    <row r="90" spans="3:8" ht="16.2" customHeight="1" x14ac:dyDescent="0.3">
      <c r="C90" s="103" t="s">
        <v>116</v>
      </c>
      <c r="D90" s="104"/>
      <c r="E90" s="168"/>
      <c r="F90" s="36" t="s">
        <v>67</v>
      </c>
      <c r="G90" s="33">
        <f>'kategorijos vaikinų'!I71</f>
        <v>4</v>
      </c>
      <c r="H90" s="36">
        <v>11</v>
      </c>
    </row>
    <row r="91" spans="3:8" ht="16.2" customHeight="1" x14ac:dyDescent="0.3">
      <c r="C91" s="103" t="s">
        <v>116</v>
      </c>
      <c r="D91" s="104"/>
      <c r="E91" s="168"/>
      <c r="F91" s="36" t="s">
        <v>72</v>
      </c>
      <c r="G91" s="33">
        <v>6</v>
      </c>
      <c r="H91" s="36">
        <v>11</v>
      </c>
    </row>
    <row r="92" spans="3:8" ht="16.2" customHeight="1" thickBot="1" x14ac:dyDescent="0.35">
      <c r="C92" s="106" t="s">
        <v>116</v>
      </c>
      <c r="D92" s="107"/>
      <c r="E92" s="109"/>
      <c r="F92" s="37" t="s">
        <v>78</v>
      </c>
      <c r="G92" s="42">
        <v>8</v>
      </c>
      <c r="H92" s="37">
        <v>9</v>
      </c>
    </row>
    <row r="93" spans="3:8" ht="16.2" thickBot="1" x14ac:dyDescent="0.35">
      <c r="C93" s="92" t="s">
        <v>25</v>
      </c>
      <c r="D93" s="93"/>
      <c r="E93" s="93"/>
      <c r="F93" s="94"/>
      <c r="G93" s="141">
        <f>SUM(H87:H91)</f>
        <v>57</v>
      </c>
      <c r="H93" s="121"/>
    </row>
    <row r="95" spans="3:8" ht="16.2" thickBot="1" x14ac:dyDescent="0.35"/>
    <row r="96" spans="3:8" ht="16.2" thickBot="1" x14ac:dyDescent="0.35">
      <c r="C96" s="110" t="s">
        <v>5</v>
      </c>
      <c r="D96" s="111"/>
      <c r="E96" s="112"/>
      <c r="F96" s="62" t="s">
        <v>23</v>
      </c>
      <c r="G96" s="63" t="s">
        <v>24</v>
      </c>
      <c r="H96" s="64" t="s">
        <v>125</v>
      </c>
    </row>
    <row r="97" spans="3:8" x14ac:dyDescent="0.3">
      <c r="C97" s="113" t="s">
        <v>115</v>
      </c>
      <c r="D97" s="114"/>
      <c r="E97" s="115"/>
      <c r="F97" s="40" t="s">
        <v>79</v>
      </c>
      <c r="G97" s="35">
        <v>7</v>
      </c>
      <c r="H97" s="41">
        <v>10</v>
      </c>
    </row>
    <row r="98" spans="3:8" x14ac:dyDescent="0.3">
      <c r="C98" s="116" t="s">
        <v>115</v>
      </c>
      <c r="D98" s="117"/>
      <c r="E98" s="118"/>
      <c r="F98" s="33" t="s">
        <v>86</v>
      </c>
      <c r="G98" s="36">
        <v>6</v>
      </c>
      <c r="H98" s="34">
        <v>11</v>
      </c>
    </row>
    <row r="99" spans="3:8" x14ac:dyDescent="0.3">
      <c r="C99" s="116" t="s">
        <v>115</v>
      </c>
      <c r="D99" s="117"/>
      <c r="E99" s="118"/>
      <c r="F99" s="33" t="s">
        <v>34</v>
      </c>
      <c r="G99" s="36">
        <v>5</v>
      </c>
      <c r="H99" s="34">
        <v>12</v>
      </c>
    </row>
    <row r="100" spans="3:8" x14ac:dyDescent="0.3">
      <c r="C100" s="116" t="s">
        <v>115</v>
      </c>
      <c r="D100" s="117"/>
      <c r="E100" s="118"/>
      <c r="F100" s="33" t="s">
        <v>47</v>
      </c>
      <c r="G100" s="36">
        <v>10</v>
      </c>
      <c r="H100" s="34"/>
    </row>
    <row r="101" spans="3:8" x14ac:dyDescent="0.3">
      <c r="C101" s="116" t="s">
        <v>115</v>
      </c>
      <c r="D101" s="117"/>
      <c r="E101" s="118"/>
      <c r="F101" s="33" t="s">
        <v>54</v>
      </c>
      <c r="G101" s="36">
        <v>8</v>
      </c>
      <c r="H101" s="34">
        <f t="shared" ref="H101:H102" si="0">IF(ISNUMBER(G101), IF(G101&lt;=4, 21-G101*2,19-(G101)),"")</f>
        <v>11</v>
      </c>
    </row>
    <row r="102" spans="3:8" x14ac:dyDescent="0.3">
      <c r="C102" s="116" t="s">
        <v>115</v>
      </c>
      <c r="D102" s="117"/>
      <c r="E102" s="118"/>
      <c r="F102" s="33" t="s">
        <v>55</v>
      </c>
      <c r="G102" s="36">
        <v>7</v>
      </c>
      <c r="H102" s="34">
        <f t="shared" si="0"/>
        <v>12</v>
      </c>
    </row>
    <row r="103" spans="3:8" ht="16.2" thickBot="1" x14ac:dyDescent="0.35">
      <c r="C103" s="154" t="s">
        <v>115</v>
      </c>
      <c r="D103" s="155"/>
      <c r="E103" s="156"/>
      <c r="F103" s="69" t="s">
        <v>48</v>
      </c>
      <c r="G103" s="37">
        <v>9</v>
      </c>
      <c r="H103" s="71">
        <v>8</v>
      </c>
    </row>
    <row r="104" spans="3:8" ht="16.2" thickBot="1" x14ac:dyDescent="0.35">
      <c r="C104" s="92" t="s">
        <v>25</v>
      </c>
      <c r="D104" s="93"/>
      <c r="E104" s="93"/>
      <c r="F104" s="166"/>
      <c r="G104" s="120">
        <f>SUM(H97:H103)</f>
        <v>64</v>
      </c>
      <c r="H104" s="121"/>
    </row>
    <row r="105" spans="3:8" x14ac:dyDescent="0.3">
      <c r="E105" s="13"/>
      <c r="F105" s="13"/>
      <c r="G105" s="17"/>
      <c r="H105" s="17"/>
    </row>
    <row r="106" spans="3:8" ht="16.2" thickBot="1" x14ac:dyDescent="0.35"/>
    <row r="107" spans="3:8" ht="16.2" thickBot="1" x14ac:dyDescent="0.35">
      <c r="C107" s="97" t="s">
        <v>5</v>
      </c>
      <c r="D107" s="98"/>
      <c r="E107" s="99"/>
      <c r="F107" s="44" t="s">
        <v>23</v>
      </c>
      <c r="G107" s="45" t="s">
        <v>24</v>
      </c>
      <c r="H107" s="46" t="s">
        <v>125</v>
      </c>
    </row>
    <row r="108" spans="3:8" x14ac:dyDescent="0.3">
      <c r="C108" s="113" t="s">
        <v>122</v>
      </c>
      <c r="D108" s="114"/>
      <c r="E108" s="123"/>
      <c r="F108" s="35" t="s">
        <v>99</v>
      </c>
      <c r="G108" s="40">
        <v>3</v>
      </c>
      <c r="H108" s="35">
        <v>15</v>
      </c>
    </row>
    <row r="109" spans="3:8" x14ac:dyDescent="0.3">
      <c r="C109" s="116" t="s">
        <v>122</v>
      </c>
      <c r="D109" s="117"/>
      <c r="E109" s="124"/>
      <c r="F109" s="36" t="s">
        <v>100</v>
      </c>
      <c r="G109" s="33">
        <v>5</v>
      </c>
      <c r="H109" s="36"/>
    </row>
    <row r="110" spans="3:8" x14ac:dyDescent="0.3">
      <c r="C110" s="116" t="s">
        <v>122</v>
      </c>
      <c r="D110" s="117"/>
      <c r="E110" s="124"/>
      <c r="F110" s="36" t="s">
        <v>101</v>
      </c>
      <c r="G110" s="33">
        <v>1</v>
      </c>
      <c r="H110" s="36">
        <v>19</v>
      </c>
    </row>
    <row r="111" spans="3:8" x14ac:dyDescent="0.3">
      <c r="C111" s="116" t="s">
        <v>122</v>
      </c>
      <c r="D111" s="117"/>
      <c r="E111" s="124"/>
      <c r="F111" s="36" t="s">
        <v>102</v>
      </c>
      <c r="G111" s="33">
        <v>5</v>
      </c>
      <c r="H111" s="36">
        <v>12</v>
      </c>
    </row>
    <row r="112" spans="3:8" x14ac:dyDescent="0.3">
      <c r="C112" s="116" t="s">
        <v>122</v>
      </c>
      <c r="D112" s="117"/>
      <c r="E112" s="124"/>
      <c r="F112" s="36" t="s">
        <v>98</v>
      </c>
      <c r="G112" s="33">
        <v>7</v>
      </c>
      <c r="H112" s="36"/>
    </row>
    <row r="113" spans="3:12" x14ac:dyDescent="0.3">
      <c r="C113" s="116" t="s">
        <v>122</v>
      </c>
      <c r="D113" s="117"/>
      <c r="E113" s="124"/>
      <c r="F113" s="36" t="s">
        <v>57</v>
      </c>
      <c r="G113" s="33">
        <v>4</v>
      </c>
      <c r="H113" s="36">
        <v>13</v>
      </c>
    </row>
    <row r="114" spans="3:12" x14ac:dyDescent="0.3">
      <c r="C114" s="116" t="s">
        <v>122</v>
      </c>
      <c r="D114" s="117"/>
      <c r="E114" s="124"/>
      <c r="F114" s="36" t="s">
        <v>103</v>
      </c>
      <c r="G114" s="33">
        <v>3</v>
      </c>
      <c r="H114" s="36">
        <v>15</v>
      </c>
    </row>
    <row r="115" spans="3:12" ht="16.2" thickBot="1" x14ac:dyDescent="0.35">
      <c r="C115" s="125" t="s">
        <v>122</v>
      </c>
      <c r="D115" s="126"/>
      <c r="E115" s="127"/>
      <c r="F115" s="37" t="s">
        <v>104</v>
      </c>
      <c r="G115" s="69">
        <v>4</v>
      </c>
      <c r="H115" s="37">
        <v>13</v>
      </c>
    </row>
    <row r="116" spans="3:12" ht="16.2" thickBot="1" x14ac:dyDescent="0.35">
      <c r="C116" s="92" t="s">
        <v>25</v>
      </c>
      <c r="D116" s="93"/>
      <c r="E116" s="93"/>
      <c r="F116" s="93"/>
      <c r="G116" s="122">
        <f>SUM(H108:H115)</f>
        <v>87</v>
      </c>
      <c r="H116" s="121"/>
    </row>
    <row r="117" spans="3:12" x14ac:dyDescent="0.3">
      <c r="C117" s="60"/>
      <c r="D117" s="60"/>
      <c r="E117" s="60"/>
      <c r="F117" s="60"/>
      <c r="G117" s="90"/>
      <c r="H117" s="90"/>
    </row>
    <row r="119" spans="3:12" x14ac:dyDescent="0.3">
      <c r="F119" s="96" t="s">
        <v>110</v>
      </c>
      <c r="G119" s="96"/>
      <c r="H119" s="96"/>
      <c r="I119" s="96"/>
      <c r="J119" s="96" t="s">
        <v>111</v>
      </c>
      <c r="K119" s="96"/>
    </row>
    <row r="120" spans="3:12" x14ac:dyDescent="0.3">
      <c r="F120" s="96" t="s">
        <v>113</v>
      </c>
      <c r="G120" s="96"/>
      <c r="H120" s="96"/>
      <c r="I120" s="96"/>
      <c r="J120" s="96" t="s">
        <v>112</v>
      </c>
      <c r="K120" s="96"/>
    </row>
    <row r="124" spans="3:12" x14ac:dyDescent="0.3">
      <c r="G124" s="17"/>
      <c r="H124" s="95"/>
      <c r="I124" s="95"/>
      <c r="J124" s="95"/>
      <c r="K124" s="95"/>
      <c r="L124" s="95"/>
    </row>
  </sheetData>
  <sortState xmlns:xlrd2="http://schemas.microsoft.com/office/spreadsheetml/2017/richdata2" ref="E16:H22">
    <sortCondition descending="1" ref="H16:H22"/>
  </sortState>
  <mergeCells count="111">
    <mergeCell ref="C101:E101"/>
    <mergeCell ref="C102:E102"/>
    <mergeCell ref="C103:E103"/>
    <mergeCell ref="C104:F104"/>
    <mergeCell ref="C87:E87"/>
    <mergeCell ref="C88:E88"/>
    <mergeCell ref="C89:E89"/>
    <mergeCell ref="C90:E90"/>
    <mergeCell ref="C91:E91"/>
    <mergeCell ref="C67:E67"/>
    <mergeCell ref="C68:E68"/>
    <mergeCell ref="C69:E69"/>
    <mergeCell ref="C70:E70"/>
    <mergeCell ref="C71:F71"/>
    <mergeCell ref="C62:E62"/>
    <mergeCell ref="C63:E63"/>
    <mergeCell ref="C64:E64"/>
    <mergeCell ref="C65:E65"/>
    <mergeCell ref="C66:E66"/>
    <mergeCell ref="C55:E55"/>
    <mergeCell ref="C56:E56"/>
    <mergeCell ref="C57:E57"/>
    <mergeCell ref="C58:E58"/>
    <mergeCell ref="C59:F59"/>
    <mergeCell ref="C50:E50"/>
    <mergeCell ref="C51:E51"/>
    <mergeCell ref="C52:E52"/>
    <mergeCell ref="C53:E53"/>
    <mergeCell ref="C54:E54"/>
    <mergeCell ref="C43:E43"/>
    <mergeCell ref="C44:E44"/>
    <mergeCell ref="C45:E45"/>
    <mergeCell ref="C46:F46"/>
    <mergeCell ref="C49:E49"/>
    <mergeCell ref="C38:E38"/>
    <mergeCell ref="C39:E39"/>
    <mergeCell ref="C40:E40"/>
    <mergeCell ref="C41:E41"/>
    <mergeCell ref="C42:E42"/>
    <mergeCell ref="C31:E31"/>
    <mergeCell ref="C32:E32"/>
    <mergeCell ref="C33:E33"/>
    <mergeCell ref="C34:F34"/>
    <mergeCell ref="C37:E37"/>
    <mergeCell ref="C20:E20"/>
    <mergeCell ref="C21:E21"/>
    <mergeCell ref="C22:F22"/>
    <mergeCell ref="C25:E25"/>
    <mergeCell ref="C15:E15"/>
    <mergeCell ref="C16:E16"/>
    <mergeCell ref="C17:E17"/>
    <mergeCell ref="C18:E18"/>
    <mergeCell ref="C19:E19"/>
    <mergeCell ref="H3:L3"/>
    <mergeCell ref="H4:L4"/>
    <mergeCell ref="H5:L5"/>
    <mergeCell ref="H6:L6"/>
    <mergeCell ref="H12:L12"/>
    <mergeCell ref="H7:L7"/>
    <mergeCell ref="H8:L8"/>
    <mergeCell ref="H9:L9"/>
    <mergeCell ref="H10:L10"/>
    <mergeCell ref="H11:L11"/>
    <mergeCell ref="A1:H1"/>
    <mergeCell ref="G104:H104"/>
    <mergeCell ref="G116:H116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F116"/>
    <mergeCell ref="G59:H59"/>
    <mergeCell ref="G22:H22"/>
    <mergeCell ref="G46:H46"/>
    <mergeCell ref="G34:H34"/>
    <mergeCell ref="C26:E26"/>
    <mergeCell ref="C27:E27"/>
    <mergeCell ref="C28:E28"/>
    <mergeCell ref="C29:E29"/>
    <mergeCell ref="C30:E30"/>
    <mergeCell ref="G83:H83"/>
    <mergeCell ref="G93:H93"/>
    <mergeCell ref="G71:H71"/>
    <mergeCell ref="C83:F83"/>
    <mergeCell ref="H124:L124"/>
    <mergeCell ref="F119:I119"/>
    <mergeCell ref="J119:K119"/>
    <mergeCell ref="F120:I120"/>
    <mergeCell ref="J120:K120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92:E92"/>
    <mergeCell ref="C93:F93"/>
    <mergeCell ref="C86:E86"/>
    <mergeCell ref="C96:E96"/>
    <mergeCell ref="C107:E107"/>
    <mergeCell ref="C97:E97"/>
    <mergeCell ref="C98:E98"/>
    <mergeCell ref="C99:E99"/>
    <mergeCell ref="C100:E10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1"/>
  <sheetViews>
    <sheetView zoomScale="85" zoomScaleNormal="85" workbookViewId="0">
      <selection activeCell="X2" sqref="X2"/>
    </sheetView>
  </sheetViews>
  <sheetFormatPr defaultRowHeight="15.6" x14ac:dyDescent="0.3"/>
  <cols>
    <col min="1" max="1" width="10.5546875" style="16" bestFit="1" customWidth="1"/>
    <col min="2" max="2" width="14.33203125" style="16" customWidth="1"/>
    <col min="3" max="3" width="23.109375" style="16" customWidth="1"/>
    <col min="4" max="4" width="14" style="16" customWidth="1"/>
    <col min="5" max="5" width="8.44140625" style="16" customWidth="1"/>
    <col min="6" max="6" width="11.44140625" style="16" customWidth="1"/>
    <col min="7" max="7" width="10" style="16" customWidth="1"/>
    <col min="8" max="8" width="8" style="16" customWidth="1"/>
    <col min="9" max="9" width="6.33203125" style="16" customWidth="1"/>
    <col min="10" max="10" width="13.88671875" style="16" customWidth="1"/>
    <col min="11" max="16384" width="8.88671875" style="16"/>
  </cols>
  <sheetData>
    <row r="1" spans="1:10" ht="126" customHeight="1" x14ac:dyDescent="0.3">
      <c r="A1" s="119" t="s">
        <v>124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6.2" thickBot="1" x14ac:dyDescent="0.35"/>
    <row r="3" spans="1:10" ht="16.2" thickBot="1" x14ac:dyDescent="0.35">
      <c r="B3" s="92" t="s">
        <v>0</v>
      </c>
      <c r="C3" s="93"/>
      <c r="D3" s="93"/>
      <c r="E3" s="93"/>
      <c r="F3" s="93"/>
      <c r="G3" s="93"/>
      <c r="H3" s="93"/>
      <c r="I3" s="93"/>
      <c r="J3" s="94"/>
    </row>
    <row r="4" spans="1:10" ht="31.8" thickBot="1" x14ac:dyDescent="0.35">
      <c r="B4" s="2" t="s">
        <v>5</v>
      </c>
      <c r="C4" s="3" t="s">
        <v>1</v>
      </c>
      <c r="D4" s="4" t="s">
        <v>126</v>
      </c>
      <c r="E4" s="5" t="s">
        <v>7</v>
      </c>
      <c r="F4" s="4" t="s">
        <v>2</v>
      </c>
      <c r="G4" s="3" t="s">
        <v>3</v>
      </c>
      <c r="H4" s="4" t="s">
        <v>4</v>
      </c>
      <c r="I4" s="3" t="s">
        <v>24</v>
      </c>
      <c r="J4" s="9" t="s">
        <v>6</v>
      </c>
    </row>
    <row r="5" spans="1:10" x14ac:dyDescent="0.3">
      <c r="A5" s="76"/>
      <c r="B5" s="65" t="s">
        <v>28</v>
      </c>
      <c r="C5" s="66" t="s">
        <v>29</v>
      </c>
      <c r="D5" s="66">
        <v>53</v>
      </c>
      <c r="E5" s="48">
        <v>16</v>
      </c>
      <c r="F5" s="66">
        <v>17</v>
      </c>
      <c r="G5" s="66">
        <v>57</v>
      </c>
      <c r="H5" s="66">
        <f>IF(E5=16,F5*1+G5/2,F5*2+G5)</f>
        <v>45.5</v>
      </c>
      <c r="I5" s="66">
        <f>RANK(H5,$H$5:$H$9,0)</f>
        <v>2</v>
      </c>
      <c r="J5" s="70">
        <f>IF(ISNUMBER(I5), IF(I5&lt;=4, 21-I5*2,17-(I5)),"")</f>
        <v>17</v>
      </c>
    </row>
    <row r="6" spans="1:10" x14ac:dyDescent="0.3">
      <c r="A6" s="76"/>
      <c r="B6" s="51" t="s">
        <v>26</v>
      </c>
      <c r="C6" s="14" t="s">
        <v>27</v>
      </c>
      <c r="D6" s="14">
        <v>50</v>
      </c>
      <c r="E6" s="31">
        <v>16</v>
      </c>
      <c r="F6" s="14">
        <v>3</v>
      </c>
      <c r="G6" s="14">
        <v>62</v>
      </c>
      <c r="H6" s="14">
        <f t="shared" ref="H6:H9" si="0">IF(E6=16,F6*1+G6/2,F6*2+G6)</f>
        <v>34</v>
      </c>
      <c r="I6" s="14">
        <f t="shared" ref="I6:I9" si="1">RANK(H6,$H$5:$H$9,0)</f>
        <v>4</v>
      </c>
      <c r="J6" s="57">
        <f t="shared" ref="J6:J9" si="2">IF(ISNUMBER(I6), IF(I6&lt;=4, 21-I6*2,17-(I6)),"")</f>
        <v>13</v>
      </c>
    </row>
    <row r="7" spans="1:10" x14ac:dyDescent="0.3">
      <c r="A7" s="76"/>
      <c r="B7" s="51" t="s">
        <v>30</v>
      </c>
      <c r="C7" s="14" t="s">
        <v>31</v>
      </c>
      <c r="D7" s="14">
        <v>52.6</v>
      </c>
      <c r="E7" s="31">
        <v>16</v>
      </c>
      <c r="F7" s="14">
        <v>22</v>
      </c>
      <c r="G7" s="14">
        <v>32</v>
      </c>
      <c r="H7" s="14">
        <f t="shared" si="0"/>
        <v>38</v>
      </c>
      <c r="I7" s="14">
        <f t="shared" si="1"/>
        <v>3</v>
      </c>
      <c r="J7" s="57">
        <f t="shared" si="2"/>
        <v>15</v>
      </c>
    </row>
    <row r="8" spans="1:10" x14ac:dyDescent="0.3">
      <c r="A8" s="76"/>
      <c r="B8" s="51" t="s">
        <v>35</v>
      </c>
      <c r="C8" s="14" t="s">
        <v>36</v>
      </c>
      <c r="D8" s="14">
        <v>53</v>
      </c>
      <c r="E8" s="31">
        <v>16</v>
      </c>
      <c r="F8" s="14">
        <v>24</v>
      </c>
      <c r="G8" s="14">
        <v>72</v>
      </c>
      <c r="H8" s="14">
        <f t="shared" si="0"/>
        <v>60</v>
      </c>
      <c r="I8" s="14">
        <f t="shared" si="1"/>
        <v>1</v>
      </c>
      <c r="J8" s="57">
        <f t="shared" si="2"/>
        <v>19</v>
      </c>
    </row>
    <row r="9" spans="1:10" ht="16.2" thickBot="1" x14ac:dyDescent="0.35">
      <c r="A9" s="76"/>
      <c r="B9" s="52" t="s">
        <v>109</v>
      </c>
      <c r="C9" s="53" t="s">
        <v>94</v>
      </c>
      <c r="D9" s="53">
        <v>52.8</v>
      </c>
      <c r="E9" s="47">
        <v>16</v>
      </c>
      <c r="F9" s="53">
        <v>6</v>
      </c>
      <c r="G9" s="53">
        <v>44</v>
      </c>
      <c r="H9" s="53">
        <f t="shared" si="0"/>
        <v>28</v>
      </c>
      <c r="I9" s="53">
        <f t="shared" si="1"/>
        <v>5</v>
      </c>
      <c r="J9" s="58">
        <f t="shared" si="2"/>
        <v>12</v>
      </c>
    </row>
    <row r="10" spans="1:10" x14ac:dyDescent="0.3">
      <c r="A10" s="76"/>
      <c r="B10" s="13"/>
      <c r="C10" s="13"/>
      <c r="D10" s="13"/>
      <c r="E10" s="17"/>
      <c r="F10" s="13"/>
      <c r="G10" s="13"/>
      <c r="H10" s="13"/>
      <c r="I10" s="13"/>
      <c r="J10" s="13"/>
    </row>
    <row r="11" spans="1:10" ht="16.2" thickBot="1" x14ac:dyDescent="0.35">
      <c r="A11" s="76"/>
      <c r="H11" s="13"/>
    </row>
    <row r="12" spans="1:10" ht="15.75" customHeight="1" thickBot="1" x14ac:dyDescent="0.35">
      <c r="A12" s="76"/>
      <c r="B12" s="92" t="s">
        <v>8</v>
      </c>
      <c r="C12" s="93"/>
      <c r="D12" s="93"/>
      <c r="E12" s="93"/>
      <c r="F12" s="93"/>
      <c r="G12" s="93"/>
      <c r="H12" s="93"/>
      <c r="I12" s="93"/>
      <c r="J12" s="94"/>
    </row>
    <row r="13" spans="1:10" ht="31.8" thickBot="1" x14ac:dyDescent="0.35">
      <c r="A13" s="76"/>
      <c r="B13" s="2" t="s">
        <v>5</v>
      </c>
      <c r="C13" s="3" t="s">
        <v>1</v>
      </c>
      <c r="D13" s="4" t="s">
        <v>126</v>
      </c>
      <c r="E13" s="5" t="s">
        <v>7</v>
      </c>
      <c r="F13" s="4" t="s">
        <v>2</v>
      </c>
      <c r="G13" s="3" t="s">
        <v>3</v>
      </c>
      <c r="H13" s="4" t="s">
        <v>4</v>
      </c>
      <c r="I13" s="3" t="s">
        <v>24</v>
      </c>
      <c r="J13" s="9" t="s">
        <v>6</v>
      </c>
    </row>
    <row r="14" spans="1:10" x14ac:dyDescent="0.3">
      <c r="B14" s="65" t="s">
        <v>28</v>
      </c>
      <c r="C14" s="66" t="s">
        <v>22</v>
      </c>
      <c r="D14" s="66">
        <v>57.4</v>
      </c>
      <c r="E14" s="48">
        <v>16</v>
      </c>
      <c r="F14" s="66">
        <v>20</v>
      </c>
      <c r="G14" s="66">
        <v>70</v>
      </c>
      <c r="H14" s="66">
        <f t="shared" ref="H14:H15" si="3">IF(E14=16,F14*1+G14/2,F14*2+G14)</f>
        <v>55</v>
      </c>
      <c r="I14" s="66">
        <f>RANK(H14,$H$14:$H$18,0)</f>
        <v>3</v>
      </c>
      <c r="J14" s="70">
        <f>IF(ISNUMBER(I14), IF(I14&lt;=4, 21-I14*2,17-(I14)),"")</f>
        <v>15</v>
      </c>
    </row>
    <row r="15" spans="1:10" x14ac:dyDescent="0.3">
      <c r="B15" s="51" t="s">
        <v>33</v>
      </c>
      <c r="C15" s="14" t="s">
        <v>34</v>
      </c>
      <c r="D15" s="14">
        <v>56</v>
      </c>
      <c r="E15" s="31">
        <v>16</v>
      </c>
      <c r="F15" s="14">
        <v>8</v>
      </c>
      <c r="G15" s="14">
        <v>35</v>
      </c>
      <c r="H15" s="14">
        <f t="shared" si="3"/>
        <v>25.5</v>
      </c>
      <c r="I15" s="14">
        <f t="shared" ref="I15:I18" si="4">RANK(H15,$H$14:$H$18,0)</f>
        <v>5</v>
      </c>
      <c r="J15" s="57">
        <f t="shared" ref="J15:J18" si="5">IF(ISNUMBER(I15), IF(I15&lt;=4, 21-I15*2,17-(I15)),"")</f>
        <v>12</v>
      </c>
    </row>
    <row r="16" spans="1:10" x14ac:dyDescent="0.3">
      <c r="B16" s="51" t="s">
        <v>37</v>
      </c>
      <c r="C16" s="14" t="s">
        <v>38</v>
      </c>
      <c r="D16" s="14">
        <v>57.3</v>
      </c>
      <c r="E16" s="31">
        <v>16</v>
      </c>
      <c r="F16" s="14">
        <v>22</v>
      </c>
      <c r="G16" s="14">
        <v>63</v>
      </c>
      <c r="H16" s="14">
        <f>IF(E16=16,F16*1+G16/2,F16*2+G16)</f>
        <v>53.5</v>
      </c>
      <c r="I16" s="14">
        <f t="shared" si="4"/>
        <v>4</v>
      </c>
      <c r="J16" s="57">
        <f t="shared" si="5"/>
        <v>13</v>
      </c>
    </row>
    <row r="17" spans="2:10" x14ac:dyDescent="0.3">
      <c r="B17" s="77" t="s">
        <v>39</v>
      </c>
      <c r="C17" s="78" t="s">
        <v>17</v>
      </c>
      <c r="D17" s="78">
        <v>57.8</v>
      </c>
      <c r="E17" s="79">
        <v>16</v>
      </c>
      <c r="F17" s="78">
        <v>90</v>
      </c>
      <c r="G17" s="78">
        <v>121</v>
      </c>
      <c r="H17" s="14">
        <f>IF(E17=16,F17*1+G17/2,F17*2+G17)</f>
        <v>150.5</v>
      </c>
      <c r="I17" s="14">
        <f t="shared" si="4"/>
        <v>2</v>
      </c>
      <c r="J17" s="57">
        <f t="shared" si="5"/>
        <v>17</v>
      </c>
    </row>
    <row r="18" spans="2:10" ht="16.2" thickBot="1" x14ac:dyDescent="0.35">
      <c r="B18" s="52" t="s">
        <v>26</v>
      </c>
      <c r="C18" s="53" t="s">
        <v>64</v>
      </c>
      <c r="D18" s="47">
        <v>58</v>
      </c>
      <c r="E18" s="47">
        <v>16</v>
      </c>
      <c r="F18" s="53">
        <v>80</v>
      </c>
      <c r="G18" s="47">
        <v>175</v>
      </c>
      <c r="H18" s="53">
        <f>IF(E18=16,F18*1+G18/2,F18*2+G18)</f>
        <v>167.5</v>
      </c>
      <c r="I18" s="53">
        <f t="shared" si="4"/>
        <v>1</v>
      </c>
      <c r="J18" s="58">
        <f t="shared" si="5"/>
        <v>19</v>
      </c>
    </row>
    <row r="20" spans="2:10" ht="16.2" thickBot="1" x14ac:dyDescent="0.35"/>
    <row r="21" spans="2:10" ht="16.2" thickBot="1" x14ac:dyDescent="0.35">
      <c r="B21" s="92" t="s">
        <v>9</v>
      </c>
      <c r="C21" s="93"/>
      <c r="D21" s="93"/>
      <c r="E21" s="93"/>
      <c r="F21" s="93"/>
      <c r="G21" s="93"/>
      <c r="H21" s="93"/>
      <c r="I21" s="93"/>
      <c r="J21" s="94"/>
    </row>
    <row r="22" spans="2:10" ht="31.8" thickBot="1" x14ac:dyDescent="0.35">
      <c r="B22" s="2" t="s">
        <v>5</v>
      </c>
      <c r="C22" s="3" t="s">
        <v>1</v>
      </c>
      <c r="D22" s="4" t="s">
        <v>126</v>
      </c>
      <c r="E22" s="5" t="s">
        <v>7</v>
      </c>
      <c r="F22" s="4" t="s">
        <v>2</v>
      </c>
      <c r="G22" s="3" t="s">
        <v>3</v>
      </c>
      <c r="H22" s="4" t="s">
        <v>4</v>
      </c>
      <c r="I22" s="3" t="s">
        <v>24</v>
      </c>
      <c r="J22" s="9" t="s">
        <v>6</v>
      </c>
    </row>
    <row r="23" spans="2:10" x14ac:dyDescent="0.3">
      <c r="B23" s="65" t="s">
        <v>26</v>
      </c>
      <c r="C23" s="66" t="s">
        <v>32</v>
      </c>
      <c r="D23" s="66">
        <v>58.1</v>
      </c>
      <c r="E23" s="48">
        <v>16</v>
      </c>
      <c r="F23" s="66">
        <v>93</v>
      </c>
      <c r="G23" s="80">
        <v>107</v>
      </c>
      <c r="H23" s="66">
        <f t="shared" ref="H23:H24" si="6">IF(E23=16,F23*1+G23/2,F23*2+G23)</f>
        <v>146.5</v>
      </c>
      <c r="I23" s="66">
        <f t="shared" ref="I23:I28" si="7">RANK(H23,$H$23:$H$28,0)</f>
        <v>2</v>
      </c>
      <c r="J23" s="70">
        <f>IF(ISNUMBER(I23), IF(I23&lt;=4, 21-I23*2,17-(I23)),"")</f>
        <v>17</v>
      </c>
    </row>
    <row r="24" spans="2:10" x14ac:dyDescent="0.3">
      <c r="B24" s="51" t="s">
        <v>28</v>
      </c>
      <c r="C24" s="14" t="s">
        <v>41</v>
      </c>
      <c r="D24" s="14">
        <v>60.9</v>
      </c>
      <c r="E24" s="31">
        <v>16</v>
      </c>
      <c r="F24" s="14">
        <v>29</v>
      </c>
      <c r="G24" s="14">
        <v>56</v>
      </c>
      <c r="H24" s="14">
        <f t="shared" si="6"/>
        <v>57</v>
      </c>
      <c r="I24" s="14">
        <f t="shared" si="7"/>
        <v>6</v>
      </c>
      <c r="J24" s="57">
        <f>IF(ISNUMBER(I24), IF(I24&lt;=4, 21-I24*2,17-(I24)),"")</f>
        <v>11</v>
      </c>
    </row>
    <row r="25" spans="2:10" x14ac:dyDescent="0.3">
      <c r="B25" s="51" t="s">
        <v>37</v>
      </c>
      <c r="C25" s="14" t="s">
        <v>42</v>
      </c>
      <c r="D25" s="14">
        <v>62.8</v>
      </c>
      <c r="E25" s="31">
        <v>16</v>
      </c>
      <c r="F25" s="14">
        <v>65</v>
      </c>
      <c r="G25" s="14">
        <v>110</v>
      </c>
      <c r="H25" s="14">
        <f>IF(E25=16,F25*1+G25/2,F25*2+G25)</f>
        <v>120</v>
      </c>
      <c r="I25" s="14">
        <f t="shared" si="7"/>
        <v>3</v>
      </c>
      <c r="J25" s="57">
        <f t="shared" ref="J25:J28" si="8">IF(ISNUMBER(I25), IF(I25&lt;=4, 21-I25*2,17-(I25)),"")</f>
        <v>15</v>
      </c>
    </row>
    <row r="26" spans="2:10" x14ac:dyDescent="0.3">
      <c r="B26" s="51" t="s">
        <v>28</v>
      </c>
      <c r="C26" s="14" t="s">
        <v>93</v>
      </c>
      <c r="D26" s="14">
        <v>62.9</v>
      </c>
      <c r="E26" s="31">
        <v>16</v>
      </c>
      <c r="F26" s="14">
        <v>27</v>
      </c>
      <c r="G26" s="14">
        <v>118</v>
      </c>
      <c r="H26" s="14">
        <f>IF(E26=16,F26*1+G26/2,F26*2+G26)</f>
        <v>86</v>
      </c>
      <c r="I26" s="14">
        <f t="shared" si="7"/>
        <v>5</v>
      </c>
      <c r="J26" s="57">
        <f t="shared" si="8"/>
        <v>12</v>
      </c>
    </row>
    <row r="27" spans="2:10" x14ac:dyDescent="0.3">
      <c r="B27" s="51" t="s">
        <v>35</v>
      </c>
      <c r="C27" s="14" t="s">
        <v>40</v>
      </c>
      <c r="D27" s="14">
        <v>60</v>
      </c>
      <c r="E27" s="31">
        <v>16</v>
      </c>
      <c r="F27" s="14">
        <v>44</v>
      </c>
      <c r="G27" s="14">
        <v>136</v>
      </c>
      <c r="H27" s="14">
        <f>IF(E27=16,F27*1+G27/2,F27*2+G27)</f>
        <v>112</v>
      </c>
      <c r="I27" s="14">
        <f t="shared" si="7"/>
        <v>4</v>
      </c>
      <c r="J27" s="57">
        <f t="shared" si="8"/>
        <v>13</v>
      </c>
    </row>
    <row r="28" spans="2:10" ht="16.2" thickBot="1" x14ac:dyDescent="0.35">
      <c r="B28" s="52" t="s">
        <v>44</v>
      </c>
      <c r="C28" s="53" t="s">
        <v>45</v>
      </c>
      <c r="D28" s="53">
        <v>63</v>
      </c>
      <c r="E28" s="47">
        <v>16</v>
      </c>
      <c r="F28" s="53">
        <v>93</v>
      </c>
      <c r="G28" s="53">
        <v>166</v>
      </c>
      <c r="H28" s="53">
        <f>IF(E28=16,F28*1+G28/2,F28*2+G28)</f>
        <v>176</v>
      </c>
      <c r="I28" s="53">
        <f t="shared" si="7"/>
        <v>1</v>
      </c>
      <c r="J28" s="58">
        <f t="shared" si="8"/>
        <v>19</v>
      </c>
    </row>
    <row r="29" spans="2:10" x14ac:dyDescent="0.3">
      <c r="B29" s="13"/>
      <c r="C29" s="13"/>
      <c r="D29" s="13"/>
      <c r="E29" s="17"/>
      <c r="F29" s="13"/>
      <c r="G29" s="13"/>
      <c r="H29" s="13"/>
      <c r="I29" s="13"/>
      <c r="J29" s="13"/>
    </row>
    <row r="30" spans="2:10" ht="16.2" thickBot="1" x14ac:dyDescent="0.35"/>
    <row r="31" spans="2:10" ht="16.2" thickBot="1" x14ac:dyDescent="0.35">
      <c r="B31" s="92" t="s">
        <v>10</v>
      </c>
      <c r="C31" s="93"/>
      <c r="D31" s="93"/>
      <c r="E31" s="93"/>
      <c r="F31" s="93"/>
      <c r="G31" s="93"/>
      <c r="H31" s="93"/>
      <c r="I31" s="93"/>
      <c r="J31" s="94"/>
    </row>
    <row r="32" spans="2:10" ht="31.8" thickBot="1" x14ac:dyDescent="0.35">
      <c r="B32" s="2" t="s">
        <v>5</v>
      </c>
      <c r="C32" s="3" t="s">
        <v>1</v>
      </c>
      <c r="D32" s="4" t="s">
        <v>126</v>
      </c>
      <c r="E32" s="5" t="s">
        <v>7</v>
      </c>
      <c r="F32" s="4" t="s">
        <v>2</v>
      </c>
      <c r="G32" s="3" t="s">
        <v>3</v>
      </c>
      <c r="H32" s="4" t="s">
        <v>4</v>
      </c>
      <c r="I32" s="3" t="s">
        <v>24</v>
      </c>
      <c r="J32" s="9" t="s">
        <v>6</v>
      </c>
    </row>
    <row r="33" spans="2:10" x14ac:dyDescent="0.3">
      <c r="B33" s="54"/>
      <c r="C33" s="55"/>
      <c r="D33" s="55"/>
      <c r="E33" s="72"/>
      <c r="F33" s="55"/>
      <c r="G33" s="55"/>
      <c r="H33" s="55"/>
      <c r="I33" s="55"/>
      <c r="J33" s="56"/>
    </row>
    <row r="34" spans="2:10" x14ac:dyDescent="0.3">
      <c r="B34" s="51" t="s">
        <v>44</v>
      </c>
      <c r="C34" s="14" t="s">
        <v>46</v>
      </c>
      <c r="D34" s="14">
        <v>67.900000000000006</v>
      </c>
      <c r="E34" s="31">
        <v>16</v>
      </c>
      <c r="F34" s="14">
        <v>70</v>
      </c>
      <c r="G34" s="14">
        <v>162</v>
      </c>
      <c r="H34" s="14">
        <f t="shared" ref="H34:H42" si="9">IF(E34=16,F34*1+G34/2,F34*2+G34)</f>
        <v>151</v>
      </c>
      <c r="I34" s="14">
        <f t="shared" ref="I34:I43" si="10">RANK(H34,$H$34:$H$43,0)</f>
        <v>2</v>
      </c>
      <c r="J34" s="57">
        <f t="shared" ref="J34:J43" si="11">IF(ISNUMBER(I34), IF(I34&lt;=4, 21-I34*2,17-(I34)),"")</f>
        <v>17</v>
      </c>
    </row>
    <row r="35" spans="2:10" x14ac:dyDescent="0.3">
      <c r="B35" s="51" t="s">
        <v>33</v>
      </c>
      <c r="C35" s="14" t="s">
        <v>47</v>
      </c>
      <c r="D35" s="14">
        <v>66.400000000000006</v>
      </c>
      <c r="E35" s="31">
        <v>16</v>
      </c>
      <c r="F35" s="31">
        <v>15</v>
      </c>
      <c r="G35" s="82">
        <v>63</v>
      </c>
      <c r="H35" s="14">
        <f t="shared" si="9"/>
        <v>46.5</v>
      </c>
      <c r="I35" s="14">
        <f t="shared" si="10"/>
        <v>10</v>
      </c>
      <c r="J35" s="57">
        <f t="shared" si="11"/>
        <v>7</v>
      </c>
    </row>
    <row r="36" spans="2:10" x14ac:dyDescent="0.3">
      <c r="B36" s="51" t="s">
        <v>33</v>
      </c>
      <c r="C36" s="14" t="s">
        <v>48</v>
      </c>
      <c r="D36" s="14">
        <v>67.7</v>
      </c>
      <c r="E36" s="31">
        <v>16</v>
      </c>
      <c r="F36" s="14">
        <v>22</v>
      </c>
      <c r="G36" s="14">
        <v>120</v>
      </c>
      <c r="H36" s="14">
        <f t="shared" si="9"/>
        <v>82</v>
      </c>
      <c r="I36" s="14">
        <f t="shared" si="10"/>
        <v>9</v>
      </c>
      <c r="J36" s="57">
        <f>IF(ISNUMBER(I36), IF(I36&lt;=4, 21-I36*2,17-(I36)),"")</f>
        <v>8</v>
      </c>
    </row>
    <row r="37" spans="2:10" x14ac:dyDescent="0.3">
      <c r="B37" s="51" t="s">
        <v>28</v>
      </c>
      <c r="C37" s="14" t="s">
        <v>49</v>
      </c>
      <c r="D37" s="14">
        <v>66.2</v>
      </c>
      <c r="E37" s="31">
        <v>16</v>
      </c>
      <c r="F37" s="14">
        <v>49</v>
      </c>
      <c r="G37" s="14">
        <v>120</v>
      </c>
      <c r="H37" s="14">
        <f t="shared" si="9"/>
        <v>109</v>
      </c>
      <c r="I37" s="14">
        <f t="shared" si="10"/>
        <v>5</v>
      </c>
      <c r="J37" s="57">
        <f t="shared" si="11"/>
        <v>12</v>
      </c>
    </row>
    <row r="38" spans="2:10" x14ac:dyDescent="0.3">
      <c r="B38" s="51" t="s">
        <v>28</v>
      </c>
      <c r="C38" s="14" t="s">
        <v>50</v>
      </c>
      <c r="D38" s="14">
        <v>65.7</v>
      </c>
      <c r="E38" s="31">
        <v>16</v>
      </c>
      <c r="F38" s="14">
        <v>42</v>
      </c>
      <c r="G38" s="14">
        <v>122</v>
      </c>
      <c r="H38" s="14">
        <f t="shared" si="9"/>
        <v>103</v>
      </c>
      <c r="I38" s="14">
        <f t="shared" si="10"/>
        <v>6</v>
      </c>
      <c r="J38" s="57">
        <f t="shared" si="11"/>
        <v>11</v>
      </c>
    </row>
    <row r="39" spans="2:10" x14ac:dyDescent="0.3">
      <c r="B39" s="51" t="s">
        <v>26</v>
      </c>
      <c r="C39" s="14" t="s">
        <v>43</v>
      </c>
      <c r="D39" s="14">
        <v>66.7</v>
      </c>
      <c r="E39" s="31">
        <v>16</v>
      </c>
      <c r="F39" s="14">
        <v>100</v>
      </c>
      <c r="G39" s="14">
        <v>109</v>
      </c>
      <c r="H39" s="14">
        <f t="shared" si="9"/>
        <v>154.5</v>
      </c>
      <c r="I39" s="14">
        <f t="shared" si="10"/>
        <v>1</v>
      </c>
      <c r="J39" s="57">
        <f t="shared" si="11"/>
        <v>19</v>
      </c>
    </row>
    <row r="40" spans="2:10" x14ac:dyDescent="0.3">
      <c r="B40" s="51" t="s">
        <v>37</v>
      </c>
      <c r="C40" s="14" t="s">
        <v>65</v>
      </c>
      <c r="D40" s="14">
        <v>67.400000000000006</v>
      </c>
      <c r="E40" s="31">
        <v>16</v>
      </c>
      <c r="F40" s="14">
        <v>28</v>
      </c>
      <c r="G40" s="14">
        <v>115</v>
      </c>
      <c r="H40" s="14">
        <f t="shared" si="9"/>
        <v>85.5</v>
      </c>
      <c r="I40" s="14">
        <f t="shared" si="10"/>
        <v>8</v>
      </c>
      <c r="J40" s="57">
        <f t="shared" si="11"/>
        <v>9</v>
      </c>
    </row>
    <row r="41" spans="2:10" x14ac:dyDescent="0.3">
      <c r="B41" s="51" t="s">
        <v>30</v>
      </c>
      <c r="C41" s="14" t="s">
        <v>51</v>
      </c>
      <c r="D41" s="14">
        <v>67.400000000000006</v>
      </c>
      <c r="E41" s="31">
        <v>16</v>
      </c>
      <c r="F41" s="14">
        <v>64</v>
      </c>
      <c r="G41" s="14">
        <v>109</v>
      </c>
      <c r="H41" s="14">
        <f t="shared" si="9"/>
        <v>118.5</v>
      </c>
      <c r="I41" s="14">
        <f t="shared" si="10"/>
        <v>3</v>
      </c>
      <c r="J41" s="57">
        <f t="shared" si="11"/>
        <v>15</v>
      </c>
    </row>
    <row r="42" spans="2:10" x14ac:dyDescent="0.3">
      <c r="B42" s="51" t="s">
        <v>95</v>
      </c>
      <c r="C42" s="14" t="s">
        <v>98</v>
      </c>
      <c r="D42" s="14">
        <v>68</v>
      </c>
      <c r="E42" s="31">
        <v>16</v>
      </c>
      <c r="F42" s="14">
        <v>52</v>
      </c>
      <c r="G42" s="14">
        <v>94</v>
      </c>
      <c r="H42" s="14">
        <f t="shared" si="9"/>
        <v>99</v>
      </c>
      <c r="I42" s="14">
        <f t="shared" si="10"/>
        <v>7</v>
      </c>
      <c r="J42" s="57">
        <f t="shared" si="11"/>
        <v>10</v>
      </c>
    </row>
    <row r="43" spans="2:10" ht="16.2" thickBot="1" x14ac:dyDescent="0.35">
      <c r="B43" s="52" t="s">
        <v>95</v>
      </c>
      <c r="C43" s="53" t="s">
        <v>57</v>
      </c>
      <c r="D43" s="53">
        <v>68</v>
      </c>
      <c r="E43" s="47">
        <v>16</v>
      </c>
      <c r="F43" s="53">
        <v>55</v>
      </c>
      <c r="G43" s="53">
        <v>120</v>
      </c>
      <c r="H43" s="53">
        <f t="shared" ref="H43" si="12">IF(E43=16,F43*1+G43/2,F43*2+G43)</f>
        <v>115</v>
      </c>
      <c r="I43" s="53">
        <f t="shared" si="10"/>
        <v>4</v>
      </c>
      <c r="J43" s="58">
        <f t="shared" si="11"/>
        <v>13</v>
      </c>
    </row>
    <row r="44" spans="2:10" x14ac:dyDescent="0.3">
      <c r="B44" s="13"/>
      <c r="C44" s="13"/>
      <c r="D44" s="13"/>
      <c r="E44" s="17"/>
      <c r="F44" s="13"/>
      <c r="G44" s="13"/>
      <c r="H44" s="13"/>
      <c r="I44" s="13"/>
      <c r="J44" s="13"/>
    </row>
    <row r="45" spans="2:10" ht="16.2" thickBot="1" x14ac:dyDescent="0.35"/>
    <row r="46" spans="2:10" ht="16.2" thickBot="1" x14ac:dyDescent="0.35">
      <c r="B46" s="92" t="s">
        <v>11</v>
      </c>
      <c r="C46" s="93"/>
      <c r="D46" s="93"/>
      <c r="E46" s="93"/>
      <c r="F46" s="93"/>
      <c r="G46" s="93"/>
      <c r="H46" s="93"/>
      <c r="I46" s="93"/>
      <c r="J46" s="94"/>
    </row>
    <row r="47" spans="2:10" ht="31.8" thickBot="1" x14ac:dyDescent="0.35">
      <c r="B47" s="2" t="s">
        <v>5</v>
      </c>
      <c r="C47" s="3" t="s">
        <v>1</v>
      </c>
      <c r="D47" s="4" t="s">
        <v>126</v>
      </c>
      <c r="E47" s="5" t="s">
        <v>7</v>
      </c>
      <c r="F47" s="10" t="s">
        <v>2</v>
      </c>
      <c r="G47" s="11" t="s">
        <v>3</v>
      </c>
      <c r="H47" s="3" t="s">
        <v>4</v>
      </c>
      <c r="I47" s="3" t="s">
        <v>24</v>
      </c>
      <c r="J47" s="9" t="s">
        <v>6</v>
      </c>
    </row>
    <row r="48" spans="2:10" x14ac:dyDescent="0.3">
      <c r="B48" s="65" t="s">
        <v>44</v>
      </c>
      <c r="C48" s="66" t="s">
        <v>53</v>
      </c>
      <c r="D48" s="66">
        <v>71.5</v>
      </c>
      <c r="E48" s="48">
        <v>16</v>
      </c>
      <c r="F48" s="66">
        <v>38</v>
      </c>
      <c r="G48" s="66">
        <v>200</v>
      </c>
      <c r="H48" s="66">
        <f>IF(E48=16,F48*1+G48/2,F48*2+G48)</f>
        <v>138</v>
      </c>
      <c r="I48" s="66">
        <f>RANK(H48,$H$48:$H$55,0)</f>
        <v>3</v>
      </c>
      <c r="J48" s="70">
        <f>IF(ISNUMBER(I48), IF(I48&lt;=4, 21-I48*2,17-(I48)),"")</f>
        <v>15</v>
      </c>
    </row>
    <row r="49" spans="2:10" x14ac:dyDescent="0.3">
      <c r="B49" s="51" t="s">
        <v>33</v>
      </c>
      <c r="C49" s="14" t="s">
        <v>54</v>
      </c>
      <c r="D49" s="14">
        <v>69</v>
      </c>
      <c r="E49" s="31">
        <v>16</v>
      </c>
      <c r="F49" s="14">
        <v>11</v>
      </c>
      <c r="G49" s="14">
        <v>41</v>
      </c>
      <c r="H49" s="14">
        <f t="shared" ref="H49:H51" si="13">IF(E49=16,F49*1+G49/2,F49*2+G49)</f>
        <v>31.5</v>
      </c>
      <c r="I49" s="14">
        <f t="shared" ref="I49:I55" si="14">RANK(H49,$H$48:$H$55,0)</f>
        <v>8</v>
      </c>
      <c r="J49" s="57">
        <f>IF(ISNUMBER(I49), IF(I49&lt;=4, 21-I49*2,17-(I49)),"")</f>
        <v>9</v>
      </c>
    </row>
    <row r="50" spans="2:10" x14ac:dyDescent="0.3">
      <c r="B50" s="51" t="s">
        <v>33</v>
      </c>
      <c r="C50" s="14" t="s">
        <v>55</v>
      </c>
      <c r="D50" s="14">
        <v>70.7</v>
      </c>
      <c r="E50" s="31">
        <v>16</v>
      </c>
      <c r="F50" s="14">
        <v>17</v>
      </c>
      <c r="G50" s="14">
        <v>40</v>
      </c>
      <c r="H50" s="14">
        <f t="shared" si="13"/>
        <v>37</v>
      </c>
      <c r="I50" s="14">
        <f t="shared" si="14"/>
        <v>7</v>
      </c>
      <c r="J50" s="57">
        <f>IF(ISNUMBER(I50), IF(I50&lt;=4, 21-I50*2,17-(I50)),"")</f>
        <v>10</v>
      </c>
    </row>
    <row r="51" spans="2:10" x14ac:dyDescent="0.3">
      <c r="B51" s="51" t="s">
        <v>35</v>
      </c>
      <c r="C51" s="14" t="s">
        <v>56</v>
      </c>
      <c r="D51" s="14">
        <v>70.7</v>
      </c>
      <c r="E51" s="31">
        <v>16</v>
      </c>
      <c r="F51" s="14">
        <v>60</v>
      </c>
      <c r="G51" s="14">
        <v>101</v>
      </c>
      <c r="H51" s="14">
        <f t="shared" si="13"/>
        <v>110.5</v>
      </c>
      <c r="I51" s="14">
        <f t="shared" si="14"/>
        <v>4</v>
      </c>
      <c r="J51" s="57">
        <f t="shared" ref="J51:J55" si="15">IF(ISNUMBER(I51), IF(I51&lt;=4, 21-I51*2,17-(I51)),"")</f>
        <v>13</v>
      </c>
    </row>
    <row r="52" spans="2:10" x14ac:dyDescent="0.3">
      <c r="B52" s="51" t="s">
        <v>58</v>
      </c>
      <c r="C52" s="14" t="s">
        <v>59</v>
      </c>
      <c r="D52" s="14">
        <v>70</v>
      </c>
      <c r="E52" s="31">
        <v>16</v>
      </c>
      <c r="F52" s="14">
        <v>33</v>
      </c>
      <c r="G52" s="14">
        <v>91</v>
      </c>
      <c r="H52" s="14">
        <f>IF(E52=16,F52*1+G52/2,F52*2+G52)</f>
        <v>78.5</v>
      </c>
      <c r="I52" s="14">
        <f t="shared" si="14"/>
        <v>6</v>
      </c>
      <c r="J52" s="57">
        <f t="shared" si="15"/>
        <v>11</v>
      </c>
    </row>
    <row r="53" spans="2:10" x14ac:dyDescent="0.3">
      <c r="B53" s="51" t="s">
        <v>37</v>
      </c>
      <c r="C53" s="14" t="s">
        <v>60</v>
      </c>
      <c r="D53" s="14">
        <v>68.3</v>
      </c>
      <c r="E53" s="31">
        <v>16</v>
      </c>
      <c r="F53" s="14">
        <v>41</v>
      </c>
      <c r="G53" s="14">
        <v>100</v>
      </c>
      <c r="H53" s="14">
        <f>IF(E53=16,F53*1+G53/2,F53*2+G53)</f>
        <v>91</v>
      </c>
      <c r="I53" s="14">
        <f t="shared" si="14"/>
        <v>5</v>
      </c>
      <c r="J53" s="57">
        <f t="shared" si="15"/>
        <v>12</v>
      </c>
    </row>
    <row r="54" spans="2:10" x14ac:dyDescent="0.3">
      <c r="B54" s="51" t="s">
        <v>30</v>
      </c>
      <c r="C54" s="14" t="s">
        <v>61</v>
      </c>
      <c r="D54" s="14">
        <v>72.8</v>
      </c>
      <c r="E54" s="31">
        <v>16</v>
      </c>
      <c r="F54" s="14">
        <v>114</v>
      </c>
      <c r="G54" s="14">
        <v>188</v>
      </c>
      <c r="H54" s="14">
        <f>IF(E54=16,F54*1+G54/2,F54*2+G54)</f>
        <v>208</v>
      </c>
      <c r="I54" s="14">
        <f t="shared" si="14"/>
        <v>1</v>
      </c>
      <c r="J54" s="57">
        <f t="shared" si="15"/>
        <v>19</v>
      </c>
    </row>
    <row r="55" spans="2:10" ht="16.2" thickBot="1" x14ac:dyDescent="0.35">
      <c r="B55" s="52" t="s">
        <v>39</v>
      </c>
      <c r="C55" s="53" t="s">
        <v>18</v>
      </c>
      <c r="D55" s="53">
        <v>72.599999999999994</v>
      </c>
      <c r="E55" s="47">
        <v>16</v>
      </c>
      <c r="F55" s="53">
        <v>137</v>
      </c>
      <c r="G55" s="53">
        <v>132</v>
      </c>
      <c r="H55" s="53">
        <f>IF(E55=16,F55*1+G55/2,F55*2+G55)</f>
        <v>203</v>
      </c>
      <c r="I55" s="53">
        <f t="shared" si="14"/>
        <v>2</v>
      </c>
      <c r="J55" s="58">
        <f t="shared" si="15"/>
        <v>17</v>
      </c>
    </row>
    <row r="57" spans="2:10" ht="16.2" thickBot="1" x14ac:dyDescent="0.35"/>
    <row r="58" spans="2:10" ht="16.2" thickBot="1" x14ac:dyDescent="0.35">
      <c r="B58" s="92" t="s">
        <v>12</v>
      </c>
      <c r="C58" s="93"/>
      <c r="D58" s="93"/>
      <c r="E58" s="93"/>
      <c r="F58" s="93"/>
      <c r="G58" s="93"/>
      <c r="H58" s="93"/>
      <c r="I58" s="93"/>
      <c r="J58" s="94"/>
    </row>
    <row r="59" spans="2:10" ht="31.8" thickBot="1" x14ac:dyDescent="0.35">
      <c r="B59" s="2" t="s">
        <v>5</v>
      </c>
      <c r="C59" s="3" t="s">
        <v>1</v>
      </c>
      <c r="D59" s="4" t="s">
        <v>126</v>
      </c>
      <c r="E59" s="5" t="s">
        <v>7</v>
      </c>
      <c r="F59" s="4" t="s">
        <v>2</v>
      </c>
      <c r="G59" s="3" t="s">
        <v>3</v>
      </c>
      <c r="H59" s="4" t="s">
        <v>4</v>
      </c>
      <c r="I59" s="3" t="s">
        <v>24</v>
      </c>
      <c r="J59" s="9" t="s">
        <v>6</v>
      </c>
    </row>
    <row r="60" spans="2:10" x14ac:dyDescent="0.3">
      <c r="B60" s="54" t="s">
        <v>44</v>
      </c>
      <c r="C60" s="55" t="s">
        <v>62</v>
      </c>
      <c r="D60" s="55">
        <v>74</v>
      </c>
      <c r="E60" s="72">
        <v>16</v>
      </c>
      <c r="F60" s="55">
        <v>95</v>
      </c>
      <c r="G60" s="55">
        <v>182</v>
      </c>
      <c r="H60" s="55">
        <f>IF(E60=16,F60*1+G60/2,F60*2+G60)</f>
        <v>186</v>
      </c>
      <c r="I60" s="55">
        <f>RANK(H60,$H$60:$H$65,0)</f>
        <v>1</v>
      </c>
      <c r="J60" s="56">
        <f>IF(ISNUMBER(I60), IF(I60&lt;=4, 21-I60*2,17-(I60)),"")</f>
        <v>19</v>
      </c>
    </row>
    <row r="61" spans="2:10" x14ac:dyDescent="0.3">
      <c r="B61" s="51" t="s">
        <v>35</v>
      </c>
      <c r="C61" s="14" t="s">
        <v>63</v>
      </c>
      <c r="D61" s="14">
        <v>77.099999999999994</v>
      </c>
      <c r="E61" s="31">
        <v>16</v>
      </c>
      <c r="F61" s="14">
        <v>71</v>
      </c>
      <c r="G61" s="14">
        <v>200</v>
      </c>
      <c r="H61" s="14">
        <f t="shared" ref="H61" si="16">IF(E61=16,F61*1+G61/2,F61*2+G61)</f>
        <v>171</v>
      </c>
      <c r="I61" s="14">
        <f t="shared" ref="I61:I65" si="17">RANK(H61,$H$60:$H$65,0)</f>
        <v>3</v>
      </c>
      <c r="J61" s="57">
        <f t="shared" ref="J61:J65" si="18">IF(ISNUMBER(I61), IF(I61&lt;=4, 21-I61*2,17-(I61)),"")</f>
        <v>15</v>
      </c>
    </row>
    <row r="62" spans="2:10" x14ac:dyDescent="0.3">
      <c r="B62" s="51" t="s">
        <v>39</v>
      </c>
      <c r="C62" s="14" t="s">
        <v>20</v>
      </c>
      <c r="D62" s="14">
        <v>77.2</v>
      </c>
      <c r="E62" s="31">
        <v>16</v>
      </c>
      <c r="F62" s="14">
        <v>120</v>
      </c>
      <c r="G62" s="14">
        <v>122</v>
      </c>
      <c r="H62" s="14">
        <f>IF(E62=16,F62*1+G62/2,F62*2+G62)</f>
        <v>181</v>
      </c>
      <c r="I62" s="14">
        <f t="shared" si="17"/>
        <v>2</v>
      </c>
      <c r="J62" s="57">
        <f t="shared" si="18"/>
        <v>17</v>
      </c>
    </row>
    <row r="63" spans="2:10" x14ac:dyDescent="0.3">
      <c r="B63" s="51" t="s">
        <v>37</v>
      </c>
      <c r="C63" s="14" t="s">
        <v>52</v>
      </c>
      <c r="D63" s="14">
        <v>74.400000000000006</v>
      </c>
      <c r="E63" s="31">
        <v>16</v>
      </c>
      <c r="F63" s="14">
        <v>42</v>
      </c>
      <c r="G63" s="14">
        <v>115</v>
      </c>
      <c r="H63" s="14">
        <f>IF(E63=16,F63*1+G63/2,F63*2+G63)</f>
        <v>99.5</v>
      </c>
      <c r="I63" s="14">
        <f t="shared" si="17"/>
        <v>4</v>
      </c>
      <c r="J63" s="57">
        <f t="shared" si="18"/>
        <v>13</v>
      </c>
    </row>
    <row r="64" spans="2:10" x14ac:dyDescent="0.3">
      <c r="B64" s="77" t="s">
        <v>97</v>
      </c>
      <c r="C64" s="78" t="s">
        <v>96</v>
      </c>
      <c r="D64" s="78">
        <v>75.400000000000006</v>
      </c>
      <c r="E64" s="79">
        <v>16</v>
      </c>
      <c r="F64" s="78">
        <v>36</v>
      </c>
      <c r="G64" s="78">
        <v>101</v>
      </c>
      <c r="H64" s="78">
        <f>IF(E64=16,F64*1+G64/2,F64*2+G64)</f>
        <v>86.5</v>
      </c>
      <c r="I64" s="14">
        <f t="shared" si="17"/>
        <v>5</v>
      </c>
      <c r="J64" s="57">
        <f t="shared" si="18"/>
        <v>12</v>
      </c>
    </row>
    <row r="65" spans="2:10" ht="16.2" thickBot="1" x14ac:dyDescent="0.35">
      <c r="B65" s="52" t="s">
        <v>58</v>
      </c>
      <c r="C65" s="53" t="s">
        <v>66</v>
      </c>
      <c r="D65" s="53">
        <v>78</v>
      </c>
      <c r="E65" s="47">
        <v>16</v>
      </c>
      <c r="F65" s="53">
        <v>52</v>
      </c>
      <c r="G65" s="53">
        <v>22</v>
      </c>
      <c r="H65" s="53">
        <f t="shared" ref="H65" si="19">IF(E65=16,F65*1+G65/2,F65*2+G65)</f>
        <v>63</v>
      </c>
      <c r="I65" s="53">
        <f t="shared" si="17"/>
        <v>6</v>
      </c>
      <c r="J65" s="58">
        <f t="shared" si="18"/>
        <v>11</v>
      </c>
    </row>
    <row r="66" spans="2:10" x14ac:dyDescent="0.3">
      <c r="B66" s="13"/>
      <c r="C66" s="13"/>
      <c r="D66" s="13"/>
      <c r="E66" s="17"/>
      <c r="F66" s="13"/>
      <c r="G66" s="13"/>
      <c r="H66" s="13"/>
      <c r="I66" s="13"/>
      <c r="J66" s="13"/>
    </row>
    <row r="67" spans="2:10" ht="16.2" thickBot="1" x14ac:dyDescent="0.35"/>
    <row r="68" spans="2:10" ht="16.2" thickBot="1" x14ac:dyDescent="0.35">
      <c r="B68" s="92" t="s">
        <v>14</v>
      </c>
      <c r="C68" s="93"/>
      <c r="D68" s="93"/>
      <c r="E68" s="93"/>
      <c r="F68" s="93"/>
      <c r="G68" s="93"/>
      <c r="H68" s="93"/>
      <c r="I68" s="93"/>
      <c r="J68" s="94"/>
    </row>
    <row r="69" spans="2:10" ht="31.8" thickBot="1" x14ac:dyDescent="0.35">
      <c r="B69" s="6" t="s">
        <v>5</v>
      </c>
      <c r="C69" s="3" t="s">
        <v>1</v>
      </c>
      <c r="D69" s="7" t="s">
        <v>126</v>
      </c>
      <c r="E69" s="5" t="s">
        <v>7</v>
      </c>
      <c r="F69" s="7" t="s">
        <v>2</v>
      </c>
      <c r="G69" s="3" t="s">
        <v>3</v>
      </c>
      <c r="H69" s="7" t="s">
        <v>4</v>
      </c>
      <c r="I69" s="3" t="s">
        <v>24</v>
      </c>
      <c r="J69" s="8" t="s">
        <v>6</v>
      </c>
    </row>
    <row r="70" spans="2:10" x14ac:dyDescent="0.3">
      <c r="B70" s="65" t="s">
        <v>58</v>
      </c>
      <c r="C70" s="66" t="s">
        <v>71</v>
      </c>
      <c r="D70" s="66">
        <v>83.7</v>
      </c>
      <c r="E70" s="48">
        <v>16</v>
      </c>
      <c r="F70" s="66">
        <v>39</v>
      </c>
      <c r="G70" s="66">
        <v>123</v>
      </c>
      <c r="H70" s="66">
        <f t="shared" ref="H70" si="20">IF(E70=16,F70*1+G70/2,F70*2+G70)</f>
        <v>100.5</v>
      </c>
      <c r="I70" s="66">
        <f>RANK(H70,$H$70:$H$75,0)</f>
        <v>5</v>
      </c>
      <c r="J70" s="70">
        <f>IF(ISNUMBER(I70), IF(I70&lt;=4, 21-I70*2,17-(I70)),"")</f>
        <v>12</v>
      </c>
    </row>
    <row r="71" spans="2:10" x14ac:dyDescent="0.3">
      <c r="B71" s="51" t="s">
        <v>58</v>
      </c>
      <c r="C71" s="14" t="s">
        <v>67</v>
      </c>
      <c r="D71" s="14">
        <v>81.8</v>
      </c>
      <c r="E71" s="31">
        <v>16</v>
      </c>
      <c r="F71" s="14">
        <v>41</v>
      </c>
      <c r="G71" s="14">
        <v>120</v>
      </c>
      <c r="H71" s="14">
        <f t="shared" ref="H71" si="21">IF(E71=16,F71*1+G71/2,F71*2+G71)</f>
        <v>101</v>
      </c>
      <c r="I71" s="14">
        <f t="shared" ref="I71:I75" si="22">RANK(H71,$H$70:$H$75,0)</f>
        <v>4</v>
      </c>
      <c r="J71" s="57">
        <f>IF(ISNUMBER(I71), IF(I71&lt;=4, 21-I71*2,17-(I71)),"")</f>
        <v>13</v>
      </c>
    </row>
    <row r="72" spans="2:10" x14ac:dyDescent="0.3">
      <c r="B72" s="51" t="s">
        <v>28</v>
      </c>
      <c r="C72" s="14" t="s">
        <v>91</v>
      </c>
      <c r="D72" s="14">
        <v>83.4</v>
      </c>
      <c r="E72" s="31">
        <v>16</v>
      </c>
      <c r="F72" s="14">
        <v>40</v>
      </c>
      <c r="G72" s="14">
        <v>90</v>
      </c>
      <c r="H72" s="14">
        <f>IF(E72=16,F72*1+G72/2,F72*2+G72)</f>
        <v>85</v>
      </c>
      <c r="I72" s="14">
        <f t="shared" si="22"/>
        <v>6</v>
      </c>
      <c r="J72" s="57">
        <f t="shared" ref="J72:J75" si="23">IF(ISNUMBER(I72), IF(I72&lt;=4, 21-I72*2,17-(I72)),"")</f>
        <v>11</v>
      </c>
    </row>
    <row r="73" spans="2:10" x14ac:dyDescent="0.3">
      <c r="B73" s="51" t="s">
        <v>30</v>
      </c>
      <c r="C73" s="14" t="s">
        <v>68</v>
      </c>
      <c r="D73" s="14">
        <v>80</v>
      </c>
      <c r="E73" s="31">
        <v>16</v>
      </c>
      <c r="F73" s="14">
        <v>83</v>
      </c>
      <c r="G73" s="14">
        <v>142</v>
      </c>
      <c r="H73" s="14">
        <f>IF(E73=16,F73*1+G73/2,F73*2+G73)</f>
        <v>154</v>
      </c>
      <c r="I73" s="14">
        <f t="shared" si="22"/>
        <v>3</v>
      </c>
      <c r="J73" s="57">
        <f t="shared" si="23"/>
        <v>15</v>
      </c>
    </row>
    <row r="74" spans="2:10" x14ac:dyDescent="0.3">
      <c r="B74" s="51" t="s">
        <v>39</v>
      </c>
      <c r="C74" s="14" t="s">
        <v>19</v>
      </c>
      <c r="D74" s="14">
        <v>84.2</v>
      </c>
      <c r="E74" s="31">
        <v>16</v>
      </c>
      <c r="F74" s="14">
        <v>132</v>
      </c>
      <c r="G74" s="14">
        <v>180</v>
      </c>
      <c r="H74" s="14">
        <f>IF(E74=16,F74*1+G74/2,F74*2+G74)</f>
        <v>222</v>
      </c>
      <c r="I74" s="14">
        <f t="shared" si="22"/>
        <v>2</v>
      </c>
      <c r="J74" s="57">
        <f t="shared" si="23"/>
        <v>17</v>
      </c>
    </row>
    <row r="75" spans="2:10" ht="16.2" thickBot="1" x14ac:dyDescent="0.35">
      <c r="B75" s="52" t="s">
        <v>39</v>
      </c>
      <c r="C75" s="53" t="s">
        <v>69</v>
      </c>
      <c r="D75" s="53">
        <v>84.8</v>
      </c>
      <c r="E75" s="47">
        <v>16</v>
      </c>
      <c r="F75" s="53">
        <v>150</v>
      </c>
      <c r="G75" s="53">
        <v>205</v>
      </c>
      <c r="H75" s="53">
        <f>IF(E75=16,F75*1+G75/2,F75*2+G75)</f>
        <v>252.5</v>
      </c>
      <c r="I75" s="53">
        <f t="shared" si="22"/>
        <v>1</v>
      </c>
      <c r="J75" s="58">
        <f t="shared" si="23"/>
        <v>19</v>
      </c>
    </row>
    <row r="77" spans="2:10" ht="16.2" thickBot="1" x14ac:dyDescent="0.35"/>
    <row r="78" spans="2:10" ht="16.2" thickBot="1" x14ac:dyDescent="0.35">
      <c r="B78" s="92" t="s">
        <v>13</v>
      </c>
      <c r="C78" s="93"/>
      <c r="D78" s="93"/>
      <c r="E78" s="93"/>
      <c r="F78" s="93"/>
      <c r="G78" s="93"/>
      <c r="H78" s="93"/>
      <c r="I78" s="93"/>
      <c r="J78" s="94"/>
    </row>
    <row r="79" spans="2:10" ht="31.8" thickBot="1" x14ac:dyDescent="0.35">
      <c r="B79" s="2" t="s">
        <v>5</v>
      </c>
      <c r="C79" s="3" t="s">
        <v>1</v>
      </c>
      <c r="D79" s="4" t="s">
        <v>126</v>
      </c>
      <c r="E79" s="5" t="s">
        <v>7</v>
      </c>
      <c r="F79" s="4" t="s">
        <v>2</v>
      </c>
      <c r="G79" s="3" t="s">
        <v>3</v>
      </c>
      <c r="H79" s="3" t="s">
        <v>4</v>
      </c>
      <c r="I79" s="4" t="s">
        <v>24</v>
      </c>
      <c r="J79" s="3" t="s">
        <v>6</v>
      </c>
    </row>
    <row r="80" spans="2:10" x14ac:dyDescent="0.3">
      <c r="B80" s="54" t="s">
        <v>28</v>
      </c>
      <c r="C80" s="55" t="s">
        <v>70</v>
      </c>
      <c r="D80" s="55">
        <v>97.8</v>
      </c>
      <c r="E80" s="72">
        <v>16</v>
      </c>
      <c r="F80" s="55">
        <v>54</v>
      </c>
      <c r="G80" s="55">
        <v>99</v>
      </c>
      <c r="H80" s="55">
        <f>IF(E80=16,F80*1+G80/2,F80*2+G80)</f>
        <v>103.5</v>
      </c>
      <c r="I80" s="55">
        <f>RANK(H80,$H$80:$H$86,0)</f>
        <v>6</v>
      </c>
      <c r="J80" s="56">
        <f t="shared" ref="J80" si="24">IF(ISNUMBER(I80), IF(I80&lt;=4, 21-I80*2,17-(I80)),"")</f>
        <v>11</v>
      </c>
    </row>
    <row r="81" spans="2:11" x14ac:dyDescent="0.3">
      <c r="B81" s="51" t="s">
        <v>58</v>
      </c>
      <c r="C81" s="14" t="s">
        <v>72</v>
      </c>
      <c r="D81" s="14">
        <v>101.8</v>
      </c>
      <c r="E81" s="31">
        <v>16</v>
      </c>
      <c r="F81" s="14">
        <v>52</v>
      </c>
      <c r="G81" s="14">
        <v>103</v>
      </c>
      <c r="H81" s="14">
        <f t="shared" ref="H81:H86" si="25">IF(E81=16,F81*1+G81/2,F81*2+G81)</f>
        <v>103.5</v>
      </c>
      <c r="I81" s="14">
        <f t="shared" ref="I81:I86" si="26">RANK(H81,$H$80:$H$86,0)</f>
        <v>6</v>
      </c>
      <c r="J81" s="57">
        <f t="shared" ref="J81:J86" si="27">IF(ISNUMBER(I81), IF(I81&lt;=4, 21-I81*2,17-(I81)),"")</f>
        <v>11</v>
      </c>
    </row>
    <row r="82" spans="2:11" x14ac:dyDescent="0.3">
      <c r="B82" s="51" t="s">
        <v>26</v>
      </c>
      <c r="C82" s="14" t="s">
        <v>73</v>
      </c>
      <c r="D82" s="14">
        <v>97.3</v>
      </c>
      <c r="E82" s="31">
        <v>24</v>
      </c>
      <c r="F82" s="82">
        <v>100</v>
      </c>
      <c r="G82" s="31">
        <v>130</v>
      </c>
      <c r="H82" s="14">
        <f t="shared" si="25"/>
        <v>330</v>
      </c>
      <c r="I82" s="14">
        <f t="shared" si="26"/>
        <v>2</v>
      </c>
      <c r="J82" s="57">
        <f t="shared" si="27"/>
        <v>17</v>
      </c>
    </row>
    <row r="83" spans="2:11" x14ac:dyDescent="0.3">
      <c r="B83" s="51" t="s">
        <v>26</v>
      </c>
      <c r="C83" s="14" t="s">
        <v>74</v>
      </c>
      <c r="D83" s="14">
        <v>126.1</v>
      </c>
      <c r="E83" s="31">
        <v>16</v>
      </c>
      <c r="F83" s="14">
        <v>107</v>
      </c>
      <c r="G83" s="14">
        <v>184</v>
      </c>
      <c r="H83" s="14">
        <f t="shared" si="25"/>
        <v>199</v>
      </c>
      <c r="I83" s="14">
        <f t="shared" si="26"/>
        <v>3</v>
      </c>
      <c r="J83" s="57">
        <f t="shared" si="27"/>
        <v>15</v>
      </c>
    </row>
    <row r="84" spans="2:11" x14ac:dyDescent="0.3">
      <c r="B84" s="51" t="s">
        <v>30</v>
      </c>
      <c r="C84" s="14" t="s">
        <v>75</v>
      </c>
      <c r="D84" s="14">
        <v>114.1</v>
      </c>
      <c r="E84" s="31">
        <v>16</v>
      </c>
      <c r="F84" s="14">
        <v>70</v>
      </c>
      <c r="G84" s="14">
        <v>148</v>
      </c>
      <c r="H84" s="14">
        <f t="shared" si="25"/>
        <v>144</v>
      </c>
      <c r="I84" s="14">
        <f t="shared" si="26"/>
        <v>5</v>
      </c>
      <c r="J84" s="57">
        <f t="shared" si="27"/>
        <v>12</v>
      </c>
    </row>
    <row r="85" spans="2:11" x14ac:dyDescent="0.3">
      <c r="B85" s="51" t="s">
        <v>37</v>
      </c>
      <c r="C85" s="14" t="s">
        <v>76</v>
      </c>
      <c r="D85" s="14">
        <v>94</v>
      </c>
      <c r="E85" s="31">
        <v>24</v>
      </c>
      <c r="F85" s="14">
        <v>101</v>
      </c>
      <c r="G85" s="14">
        <v>141</v>
      </c>
      <c r="H85" s="14">
        <f t="shared" si="25"/>
        <v>343</v>
      </c>
      <c r="I85" s="14">
        <f t="shared" si="26"/>
        <v>1</v>
      </c>
      <c r="J85" s="57">
        <f t="shared" si="27"/>
        <v>19</v>
      </c>
    </row>
    <row r="86" spans="2:11" ht="16.2" thickBot="1" x14ac:dyDescent="0.35">
      <c r="B86" s="52" t="s">
        <v>39</v>
      </c>
      <c r="C86" s="1" t="s">
        <v>77</v>
      </c>
      <c r="D86" s="1">
        <v>92.6</v>
      </c>
      <c r="E86" s="81">
        <v>16</v>
      </c>
      <c r="F86" s="53">
        <v>60</v>
      </c>
      <c r="G86" s="53">
        <v>192</v>
      </c>
      <c r="H86" s="53">
        <f t="shared" si="25"/>
        <v>156</v>
      </c>
      <c r="I86" s="53">
        <f t="shared" si="26"/>
        <v>4</v>
      </c>
      <c r="J86" s="58">
        <f t="shared" si="27"/>
        <v>13</v>
      </c>
    </row>
    <row r="88" spans="2:11" x14ac:dyDescent="0.3">
      <c r="B88" s="13"/>
      <c r="C88" s="13"/>
      <c r="D88" s="13"/>
      <c r="E88" s="17"/>
      <c r="F88" s="13"/>
      <c r="G88" s="13"/>
      <c r="H88" s="13"/>
      <c r="I88" s="13"/>
      <c r="J88" s="13"/>
    </row>
    <row r="90" spans="2:11" x14ac:dyDescent="0.3">
      <c r="F90" s="96" t="s">
        <v>110</v>
      </c>
      <c r="G90" s="96"/>
      <c r="H90" s="96"/>
      <c r="I90" s="96"/>
      <c r="J90" s="96" t="s">
        <v>111</v>
      </c>
      <c r="K90" s="96"/>
    </row>
    <row r="91" spans="2:11" x14ac:dyDescent="0.3">
      <c r="F91" s="96" t="s">
        <v>113</v>
      </c>
      <c r="G91" s="96"/>
      <c r="H91" s="96"/>
      <c r="I91" s="96"/>
      <c r="J91" s="96" t="s">
        <v>112</v>
      </c>
      <c r="K91" s="96"/>
    </row>
  </sheetData>
  <sortState xmlns:xlrd2="http://schemas.microsoft.com/office/spreadsheetml/2017/richdata2" ref="B71:J76">
    <sortCondition ref="I71:I76"/>
  </sortState>
  <mergeCells count="13">
    <mergeCell ref="A1:J1"/>
    <mergeCell ref="B3:J3"/>
    <mergeCell ref="B12:J12"/>
    <mergeCell ref="B21:J21"/>
    <mergeCell ref="B31:J31"/>
    <mergeCell ref="B46:J46"/>
    <mergeCell ref="F90:I90"/>
    <mergeCell ref="F91:I91"/>
    <mergeCell ref="J91:K91"/>
    <mergeCell ref="J90:K90"/>
    <mergeCell ref="B58:J58"/>
    <mergeCell ref="B68:J68"/>
    <mergeCell ref="B78:J78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3D8D-232F-43DD-BE3A-6DBE40C0D0DD}">
  <dimension ref="A1:K26"/>
  <sheetViews>
    <sheetView zoomScale="86" zoomScaleNormal="86" workbookViewId="0">
      <selection activeCell="X2" sqref="X2"/>
    </sheetView>
  </sheetViews>
  <sheetFormatPr defaultRowHeight="15.6" x14ac:dyDescent="0.3"/>
  <cols>
    <col min="1" max="1" width="10.5546875" style="16" bestFit="1" customWidth="1"/>
    <col min="2" max="2" width="14.33203125" style="16" customWidth="1"/>
    <col min="3" max="3" width="23.109375" style="16" customWidth="1"/>
    <col min="4" max="4" width="12.5546875" style="16" customWidth="1"/>
    <col min="5" max="5" width="8.44140625" style="16" customWidth="1"/>
    <col min="6" max="6" width="7.44140625" style="16" customWidth="1"/>
    <col min="7" max="7" width="6.33203125" style="16" customWidth="1"/>
    <col min="8" max="8" width="9.5546875" style="16" customWidth="1"/>
    <col min="9" max="9" width="7.109375" style="16" customWidth="1"/>
    <col min="10" max="10" width="13.88671875" style="16" customWidth="1"/>
    <col min="11" max="16384" width="8.88671875" style="16"/>
  </cols>
  <sheetData>
    <row r="1" spans="1:10" ht="126" customHeight="1" x14ac:dyDescent="0.35">
      <c r="A1" s="119" t="s">
        <v>124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6.2" thickBot="1" x14ac:dyDescent="0.35"/>
    <row r="3" spans="1:10" ht="22.2" customHeight="1" thickBot="1" x14ac:dyDescent="0.35">
      <c r="B3" s="157" t="s">
        <v>15</v>
      </c>
      <c r="C3" s="158"/>
      <c r="D3" s="158"/>
      <c r="E3" s="158"/>
      <c r="F3" s="158"/>
      <c r="G3" s="158"/>
      <c r="H3" s="158"/>
      <c r="I3" s="158"/>
      <c r="J3" s="159"/>
    </row>
    <row r="4" spans="1:10" ht="31.8" thickBot="1" x14ac:dyDescent="0.35">
      <c r="B4" s="2" t="s">
        <v>5</v>
      </c>
      <c r="C4" s="3" t="s">
        <v>1</v>
      </c>
      <c r="D4" s="4" t="s">
        <v>126</v>
      </c>
      <c r="E4" s="5" t="s">
        <v>7</v>
      </c>
      <c r="F4" s="158" t="s">
        <v>3</v>
      </c>
      <c r="G4" s="158"/>
      <c r="H4" s="3" t="s">
        <v>4</v>
      </c>
      <c r="I4" s="4" t="s">
        <v>24</v>
      </c>
      <c r="J4" s="3" t="s">
        <v>6</v>
      </c>
    </row>
    <row r="5" spans="1:10" x14ac:dyDescent="0.3">
      <c r="B5" s="65" t="s">
        <v>44</v>
      </c>
      <c r="C5" s="66" t="s">
        <v>82</v>
      </c>
      <c r="D5" s="66">
        <v>49.9</v>
      </c>
      <c r="E5" s="48">
        <v>12</v>
      </c>
      <c r="F5" s="167">
        <v>152</v>
      </c>
      <c r="G5" s="174"/>
      <c r="H5" s="66">
        <f t="shared" ref="H5:H12" si="0">IF(E5=12,F5*0.5+G5/2,F5*1+G5)</f>
        <v>76</v>
      </c>
      <c r="I5" s="66">
        <f t="shared" ref="I5:I12" si="1">RANK(H5,$H$5:$H$12,0)</f>
        <v>2</v>
      </c>
      <c r="J5" s="70">
        <f>IF(ISNUMBER(I5), IF(I5&lt;=4, 21-I5*2,17-(I5)),"")</f>
        <v>17</v>
      </c>
    </row>
    <row r="6" spans="1:10" x14ac:dyDescent="0.3">
      <c r="B6" s="51" t="s">
        <v>44</v>
      </c>
      <c r="C6" s="14" t="s">
        <v>81</v>
      </c>
      <c r="D6" s="14">
        <v>56.7</v>
      </c>
      <c r="E6" s="31">
        <v>12</v>
      </c>
      <c r="F6" s="168">
        <v>120</v>
      </c>
      <c r="G6" s="172"/>
      <c r="H6" s="14">
        <f t="shared" si="0"/>
        <v>60</v>
      </c>
      <c r="I6" s="14">
        <f t="shared" si="1"/>
        <v>5</v>
      </c>
      <c r="J6" s="57">
        <f>IF(ISNUMBER(I6), IF(I6&lt;=4, 21-I6*2,17-(I6)),"")</f>
        <v>12</v>
      </c>
    </row>
    <row r="7" spans="1:10" x14ac:dyDescent="0.3">
      <c r="B7" s="51" t="s">
        <v>58</v>
      </c>
      <c r="C7" s="14" t="s">
        <v>78</v>
      </c>
      <c r="D7" s="14">
        <v>60.4</v>
      </c>
      <c r="E7" s="31">
        <v>12</v>
      </c>
      <c r="F7" s="168">
        <v>53</v>
      </c>
      <c r="G7" s="172"/>
      <c r="H7" s="14">
        <f t="shared" si="0"/>
        <v>26.5</v>
      </c>
      <c r="I7" s="14">
        <f t="shared" si="1"/>
        <v>8</v>
      </c>
      <c r="J7" s="57">
        <f>IF(ISNUMBER(I7), IF(I7&lt;=4, 21-I7*2,17-(I7)),"")</f>
        <v>9</v>
      </c>
    </row>
    <row r="8" spans="1:10" x14ac:dyDescent="0.3">
      <c r="B8" s="51" t="s">
        <v>33</v>
      </c>
      <c r="C8" s="14" t="s">
        <v>79</v>
      </c>
      <c r="D8" s="14">
        <v>60</v>
      </c>
      <c r="E8" s="31">
        <v>12</v>
      </c>
      <c r="F8" s="168">
        <v>53.1</v>
      </c>
      <c r="G8" s="172"/>
      <c r="H8" s="14">
        <f t="shared" si="0"/>
        <v>26.55</v>
      </c>
      <c r="I8" s="14">
        <f t="shared" si="1"/>
        <v>7</v>
      </c>
      <c r="J8" s="57">
        <f t="shared" ref="J8:J12" si="2">IF(ISNUMBER(I8), IF(I8&lt;=4, 21-I8*2,17-(I8)),"")</f>
        <v>10</v>
      </c>
    </row>
    <row r="9" spans="1:10" x14ac:dyDescent="0.3">
      <c r="B9" s="51" t="s">
        <v>35</v>
      </c>
      <c r="C9" s="14" t="s">
        <v>80</v>
      </c>
      <c r="D9" s="14">
        <v>60</v>
      </c>
      <c r="E9" s="31">
        <v>12</v>
      </c>
      <c r="F9" s="168">
        <v>130</v>
      </c>
      <c r="G9" s="172"/>
      <c r="H9" s="14">
        <f t="shared" si="0"/>
        <v>65</v>
      </c>
      <c r="I9" s="14">
        <f t="shared" si="1"/>
        <v>3</v>
      </c>
      <c r="J9" s="57">
        <f t="shared" si="2"/>
        <v>15</v>
      </c>
    </row>
    <row r="10" spans="1:10" x14ac:dyDescent="0.3">
      <c r="B10" s="51" t="s">
        <v>26</v>
      </c>
      <c r="C10" s="14" t="s">
        <v>83</v>
      </c>
      <c r="D10" s="14">
        <v>57.5</v>
      </c>
      <c r="E10" s="31">
        <v>12</v>
      </c>
      <c r="F10" s="168">
        <v>122</v>
      </c>
      <c r="G10" s="172"/>
      <c r="H10" s="14">
        <f t="shared" si="0"/>
        <v>61</v>
      </c>
      <c r="I10" s="14">
        <f t="shared" si="1"/>
        <v>4</v>
      </c>
      <c r="J10" s="57">
        <f t="shared" si="2"/>
        <v>13</v>
      </c>
    </row>
    <row r="11" spans="1:10" x14ac:dyDescent="0.3">
      <c r="B11" s="51" t="s">
        <v>39</v>
      </c>
      <c r="C11" s="14" t="s">
        <v>84</v>
      </c>
      <c r="D11" s="14">
        <v>62.2</v>
      </c>
      <c r="E11" s="31">
        <v>12</v>
      </c>
      <c r="F11" s="168">
        <v>161</v>
      </c>
      <c r="G11" s="172"/>
      <c r="H11" s="14">
        <f t="shared" si="0"/>
        <v>80.5</v>
      </c>
      <c r="I11" s="14">
        <f t="shared" si="1"/>
        <v>1</v>
      </c>
      <c r="J11" s="57">
        <f t="shared" si="2"/>
        <v>19</v>
      </c>
    </row>
    <row r="12" spans="1:10" ht="16.2" thickBot="1" x14ac:dyDescent="0.35">
      <c r="B12" s="52" t="s">
        <v>44</v>
      </c>
      <c r="C12" s="53" t="s">
        <v>92</v>
      </c>
      <c r="D12" s="53">
        <v>62.6</v>
      </c>
      <c r="E12" s="47">
        <v>12</v>
      </c>
      <c r="F12" s="109">
        <v>68</v>
      </c>
      <c r="G12" s="173"/>
      <c r="H12" s="53">
        <f t="shared" si="0"/>
        <v>34</v>
      </c>
      <c r="I12" s="53">
        <f t="shared" si="1"/>
        <v>6</v>
      </c>
      <c r="J12" s="58">
        <f t="shared" si="2"/>
        <v>11</v>
      </c>
    </row>
    <row r="14" spans="1:10" ht="16.2" thickBot="1" x14ac:dyDescent="0.35"/>
    <row r="15" spans="1:10" ht="19.8" customHeight="1" thickBot="1" x14ac:dyDescent="0.35">
      <c r="B15" s="157" t="s">
        <v>16</v>
      </c>
      <c r="C15" s="158"/>
      <c r="D15" s="158"/>
      <c r="E15" s="158"/>
      <c r="F15" s="158"/>
      <c r="G15" s="158"/>
      <c r="H15" s="158"/>
      <c r="I15" s="158"/>
      <c r="J15" s="159"/>
    </row>
    <row r="16" spans="1:10" ht="31.8" thickBot="1" x14ac:dyDescent="0.35">
      <c r="B16" s="2" t="s">
        <v>5</v>
      </c>
      <c r="C16" s="3" t="s">
        <v>1</v>
      </c>
      <c r="D16" s="10" t="s">
        <v>126</v>
      </c>
      <c r="E16" s="91" t="s">
        <v>7</v>
      </c>
      <c r="F16" s="157" t="s">
        <v>3</v>
      </c>
      <c r="G16" s="159"/>
      <c r="H16" s="3" t="s">
        <v>4</v>
      </c>
      <c r="I16" s="4" t="s">
        <v>24</v>
      </c>
      <c r="J16" s="3" t="s">
        <v>6</v>
      </c>
    </row>
    <row r="17" spans="2:11" x14ac:dyDescent="0.3">
      <c r="B17" s="54" t="s">
        <v>44</v>
      </c>
      <c r="C17" s="55" t="s">
        <v>85</v>
      </c>
      <c r="D17" s="55">
        <v>77.099999999999994</v>
      </c>
      <c r="E17" s="72">
        <v>12</v>
      </c>
      <c r="F17" s="170">
        <v>101</v>
      </c>
      <c r="G17" s="171"/>
      <c r="H17" s="55">
        <f t="shared" ref="H17:H22" si="3">IF(E17=12,F17*0.5+G5/2,F17*1+G17)</f>
        <v>50.5</v>
      </c>
      <c r="I17" s="55">
        <f>RANK(H17,$H$17:$H$22)</f>
        <v>5</v>
      </c>
      <c r="J17" s="56">
        <f>IF(ISNUMBER(I17), IF(I17&lt;=4, 21-I17*2,17-(I17)),"")</f>
        <v>12</v>
      </c>
    </row>
    <row r="18" spans="2:11" x14ac:dyDescent="0.3">
      <c r="B18" s="51" t="s">
        <v>33</v>
      </c>
      <c r="C18" s="14" t="s">
        <v>86</v>
      </c>
      <c r="D18" s="14">
        <v>71.8</v>
      </c>
      <c r="E18" s="31">
        <v>12</v>
      </c>
      <c r="F18" s="168">
        <v>40</v>
      </c>
      <c r="G18" s="172"/>
      <c r="H18" s="14">
        <f t="shared" si="3"/>
        <v>20</v>
      </c>
      <c r="I18" s="14">
        <f t="shared" ref="I18:I22" si="4">RANK(H18,$H$17:$H$22)</f>
        <v>6</v>
      </c>
      <c r="J18" s="57">
        <f t="shared" ref="J18:J22" si="5">IF(ISNUMBER(I18), IF(I18&lt;=4, 21-I18*2,17-(I18)),"")</f>
        <v>11</v>
      </c>
    </row>
    <row r="19" spans="2:11" x14ac:dyDescent="0.3">
      <c r="B19" s="51" t="s">
        <v>26</v>
      </c>
      <c r="C19" s="14" t="s">
        <v>87</v>
      </c>
      <c r="D19" s="14">
        <v>69.5</v>
      </c>
      <c r="E19" s="31">
        <v>16</v>
      </c>
      <c r="F19" s="168">
        <v>93</v>
      </c>
      <c r="G19" s="172"/>
      <c r="H19" s="14">
        <f t="shared" si="3"/>
        <v>93</v>
      </c>
      <c r="I19" s="14">
        <f t="shared" si="4"/>
        <v>1</v>
      </c>
      <c r="J19" s="57">
        <f t="shared" si="5"/>
        <v>19</v>
      </c>
    </row>
    <row r="20" spans="2:11" x14ac:dyDescent="0.3">
      <c r="B20" s="51" t="s">
        <v>30</v>
      </c>
      <c r="C20" s="14" t="s">
        <v>88</v>
      </c>
      <c r="D20" s="14">
        <v>92.4</v>
      </c>
      <c r="E20" s="31">
        <v>12</v>
      </c>
      <c r="F20" s="168">
        <v>146</v>
      </c>
      <c r="G20" s="172"/>
      <c r="H20" s="14">
        <f t="shared" si="3"/>
        <v>73</v>
      </c>
      <c r="I20" s="14">
        <f t="shared" si="4"/>
        <v>4</v>
      </c>
      <c r="J20" s="57">
        <f t="shared" si="5"/>
        <v>13</v>
      </c>
    </row>
    <row r="21" spans="2:11" x14ac:dyDescent="0.3">
      <c r="B21" s="51" t="s">
        <v>30</v>
      </c>
      <c r="C21" s="14" t="s">
        <v>89</v>
      </c>
      <c r="D21" s="14">
        <v>99.8</v>
      </c>
      <c r="E21" s="31">
        <v>12</v>
      </c>
      <c r="F21" s="168">
        <v>147</v>
      </c>
      <c r="G21" s="172"/>
      <c r="H21" s="14">
        <f t="shared" si="3"/>
        <v>73.5</v>
      </c>
      <c r="I21" s="14">
        <f t="shared" si="4"/>
        <v>3</v>
      </c>
      <c r="J21" s="57">
        <f t="shared" si="5"/>
        <v>15</v>
      </c>
    </row>
    <row r="22" spans="2:11" ht="16.2" thickBot="1" x14ac:dyDescent="0.35">
      <c r="B22" s="52" t="s">
        <v>39</v>
      </c>
      <c r="C22" s="53" t="s">
        <v>21</v>
      </c>
      <c r="D22" s="53">
        <v>69</v>
      </c>
      <c r="E22" s="47">
        <v>12</v>
      </c>
      <c r="F22" s="109">
        <v>174</v>
      </c>
      <c r="G22" s="173"/>
      <c r="H22" s="53">
        <f t="shared" si="3"/>
        <v>87</v>
      </c>
      <c r="I22" s="53">
        <f t="shared" si="4"/>
        <v>2</v>
      </c>
      <c r="J22" s="58">
        <f t="shared" si="5"/>
        <v>17</v>
      </c>
    </row>
    <row r="23" spans="2:11" x14ac:dyDescent="0.3">
      <c r="I23" s="13"/>
    </row>
    <row r="25" spans="2:11" x14ac:dyDescent="0.3">
      <c r="F25" s="96" t="s">
        <v>110</v>
      </c>
      <c r="G25" s="96"/>
      <c r="H25" s="96"/>
      <c r="I25" s="96"/>
      <c r="J25" s="96" t="s">
        <v>111</v>
      </c>
      <c r="K25" s="96"/>
    </row>
    <row r="26" spans="2:11" x14ac:dyDescent="0.3">
      <c r="F26" s="96" t="s">
        <v>113</v>
      </c>
      <c r="G26" s="96"/>
      <c r="H26" s="96"/>
      <c r="I26" s="96"/>
      <c r="J26" s="96" t="s">
        <v>112</v>
      </c>
      <c r="K26" s="96"/>
    </row>
  </sheetData>
  <mergeCells count="23">
    <mergeCell ref="F25:I25"/>
    <mergeCell ref="J25:K25"/>
    <mergeCell ref="F26:I26"/>
    <mergeCell ref="J26:K26"/>
    <mergeCell ref="F20:G20"/>
    <mergeCell ref="F21:G21"/>
    <mergeCell ref="F22:G22"/>
    <mergeCell ref="A1:J1"/>
    <mergeCell ref="F16:G16"/>
    <mergeCell ref="F17:G17"/>
    <mergeCell ref="F18:G18"/>
    <mergeCell ref="F19:G19"/>
    <mergeCell ref="B3:J3"/>
    <mergeCell ref="F9:G9"/>
    <mergeCell ref="F10:G10"/>
    <mergeCell ref="F11:G11"/>
    <mergeCell ref="F12:G12"/>
    <mergeCell ref="F4:G4"/>
    <mergeCell ref="F5:G5"/>
    <mergeCell ref="F6:G6"/>
    <mergeCell ref="F7:G7"/>
    <mergeCell ref="F8:G8"/>
    <mergeCell ref="B15:J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komandiniai</vt:lpstr>
      <vt:lpstr>kategorijos vaikinų</vt:lpstr>
      <vt:lpstr>kategorijos merginų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Robertos</dc:creator>
  <cp:lastModifiedBy>Jekaterina Levickė</cp:lastModifiedBy>
  <cp:lastPrinted>2025-01-14T10:09:26Z</cp:lastPrinted>
  <dcterms:created xsi:type="dcterms:W3CDTF">2021-11-19T13:04:49Z</dcterms:created>
  <dcterms:modified xsi:type="dcterms:W3CDTF">2025-01-15T21:33:51Z</dcterms:modified>
</cp:coreProperties>
</file>