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ostinessc1.sharepoint.com/sites/Lengvojiatletika/Shared Documents/VMŽ/2026 VMŽ/260512_4kove_zona/"/>
    </mc:Choice>
  </mc:AlternateContent>
  <xr:revisionPtr revIDLastSave="1280" documentId="8_{7B7F6F74-7732-4192-99A5-3319ED72F7BB}" xr6:coauthVersionLast="47" xr6:coauthVersionMax="47" xr10:uidLastSave="{7B2BD0F1-CD88-476A-9C5B-93C4881568CD}"/>
  <bookViews>
    <workbookView xWindow="-108" yWindow="-108" windowWidth="23256" windowHeight="12456" tabRatio="868" firstSheet="1" activeTab="1" xr2:uid="{00000000-000D-0000-FFFF-FFFF00000000}"/>
  </bookViews>
  <sheets>
    <sheet name="laroux" sheetId="17" state="veryHidden" r:id="rId1"/>
    <sheet name="Protokolas" sheetId="2" r:id="rId2"/>
    <sheet name="Asm." sheetId="25" r:id="rId3"/>
    <sheet name="Komandiniai" sheetId="18" r:id="rId4"/>
    <sheet name="Taškų " sheetId="1" r:id="rId5"/>
  </sheets>
  <definedNames>
    <definedName name="_xlnm._FilterDatabase" localSheetId="2" hidden="1">Asm.!$A$7:$M$78</definedName>
    <definedName name="_xlnm._FilterDatabase" localSheetId="3" hidden="1">Komandiniai!$A$6:$M$18</definedName>
  </definedNames>
  <calcPr calcId="191029"/>
  <customWorkbookViews>
    <customWorkbookView name="mm" guid="{7ED78906-3144-11D6-ADD5-ED0FC6E62A1A}" maximized="1" windowWidth="760" windowHeight="411" tabRatio="835" activeSheetId="2"/>
    <customWorkbookView name="Merginos2" guid="{16CA44E9-3C3B-11D6-ADD5-DAC336D76101}" maximized="1" windowWidth="760" windowHeight="411" tabRatio="815" activeSheetId="3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0" i="2" l="1"/>
  <c r="L80" i="2"/>
  <c r="L138" i="2"/>
  <c r="L10" i="18" s="1"/>
  <c r="L130" i="2"/>
  <c r="B7" i="18" l="1"/>
  <c r="A17" i="25"/>
  <c r="B17" i="25"/>
  <c r="C17" i="25"/>
  <c r="D17" i="25"/>
  <c r="F17" i="25"/>
  <c r="H17" i="25"/>
  <c r="J17" i="25"/>
  <c r="A21" i="25"/>
  <c r="B21" i="25"/>
  <c r="C21" i="25"/>
  <c r="D21" i="25"/>
  <c r="F21" i="25"/>
  <c r="H21" i="25"/>
  <c r="J21" i="25"/>
  <c r="A10" i="25"/>
  <c r="B10" i="25"/>
  <c r="C10" i="25"/>
  <c r="D10" i="25"/>
  <c r="F10" i="25"/>
  <c r="H10" i="25"/>
  <c r="J10" i="25"/>
  <c r="A15" i="25"/>
  <c r="B15" i="25"/>
  <c r="C15" i="25"/>
  <c r="D15" i="25"/>
  <c r="F15" i="25"/>
  <c r="H15" i="25"/>
  <c r="J15" i="25"/>
  <c r="A16" i="25"/>
  <c r="B16" i="25"/>
  <c r="C16" i="25"/>
  <c r="D16" i="25"/>
  <c r="F16" i="25"/>
  <c r="H16" i="25"/>
  <c r="J16" i="25"/>
  <c r="B11" i="25"/>
  <c r="C11" i="25"/>
  <c r="D11" i="25"/>
  <c r="F11" i="25"/>
  <c r="H11" i="25"/>
  <c r="J11" i="25"/>
  <c r="A11" i="25"/>
  <c r="K159" i="2"/>
  <c r="K16" i="25" s="1"/>
  <c r="I159" i="2"/>
  <c r="I16" i="25" s="1"/>
  <c r="G159" i="2"/>
  <c r="G16" i="25" s="1"/>
  <c r="E159" i="2"/>
  <c r="E16" i="25" s="1"/>
  <c r="K158" i="2"/>
  <c r="K15" i="25" s="1"/>
  <c r="I158" i="2"/>
  <c r="I15" i="25" s="1"/>
  <c r="G158" i="2"/>
  <c r="G15" i="25" s="1"/>
  <c r="E158" i="2"/>
  <c r="E15" i="25" s="1"/>
  <c r="K157" i="2"/>
  <c r="K10" i="25" s="1"/>
  <c r="I157" i="2"/>
  <c r="I10" i="25" s="1"/>
  <c r="G157" i="2"/>
  <c r="G10" i="25" s="1"/>
  <c r="E157" i="2"/>
  <c r="E10" i="25" s="1"/>
  <c r="K156" i="2"/>
  <c r="K21" i="25" s="1"/>
  <c r="I156" i="2"/>
  <c r="I21" i="25" s="1"/>
  <c r="G156" i="2"/>
  <c r="G21" i="25" s="1"/>
  <c r="E156" i="2"/>
  <c r="K155" i="2"/>
  <c r="K17" i="25" s="1"/>
  <c r="I155" i="2"/>
  <c r="G155" i="2"/>
  <c r="G17" i="25" s="1"/>
  <c r="E155" i="2"/>
  <c r="E17" i="25" s="1"/>
  <c r="K154" i="2"/>
  <c r="K11" i="25" s="1"/>
  <c r="I154" i="2"/>
  <c r="I11" i="25" s="1"/>
  <c r="G154" i="2"/>
  <c r="G11" i="25" s="1"/>
  <c r="E154" i="2"/>
  <c r="A50" i="25"/>
  <c r="B50" i="25"/>
  <c r="C50" i="25"/>
  <c r="D50" i="25"/>
  <c r="F50" i="25"/>
  <c r="H50" i="25"/>
  <c r="J50" i="25"/>
  <c r="A28" i="25"/>
  <c r="B28" i="25"/>
  <c r="C28" i="25"/>
  <c r="D28" i="25"/>
  <c r="F28" i="25"/>
  <c r="H28" i="25"/>
  <c r="J28" i="25"/>
  <c r="A31" i="25"/>
  <c r="B31" i="25"/>
  <c r="C31" i="25"/>
  <c r="D31" i="25"/>
  <c r="F31" i="25"/>
  <c r="H31" i="25"/>
  <c r="J31" i="25"/>
  <c r="A30" i="25"/>
  <c r="B30" i="25"/>
  <c r="C30" i="25"/>
  <c r="D30" i="25"/>
  <c r="F30" i="25"/>
  <c r="H30" i="25"/>
  <c r="J30" i="25"/>
  <c r="A75" i="25"/>
  <c r="B75" i="25"/>
  <c r="C75" i="25"/>
  <c r="D75" i="25"/>
  <c r="F75" i="25"/>
  <c r="H75" i="25"/>
  <c r="J75" i="25"/>
  <c r="B37" i="25"/>
  <c r="C37" i="25"/>
  <c r="D37" i="25"/>
  <c r="F37" i="25"/>
  <c r="H37" i="25"/>
  <c r="J37" i="25"/>
  <c r="A37" i="25"/>
  <c r="B10" i="18"/>
  <c r="K75" i="25"/>
  <c r="I147" i="2"/>
  <c r="I75" i="25" s="1"/>
  <c r="G147" i="2"/>
  <c r="G75" i="25" s="1"/>
  <c r="E147" i="2"/>
  <c r="K146" i="2"/>
  <c r="K30" i="25" s="1"/>
  <c r="I146" i="2"/>
  <c r="I30" i="25" s="1"/>
  <c r="G146" i="2"/>
  <c r="G30" i="25" s="1"/>
  <c r="E146" i="2"/>
  <c r="K145" i="2"/>
  <c r="K31" i="25" s="1"/>
  <c r="I145" i="2"/>
  <c r="I31" i="25" s="1"/>
  <c r="G145" i="2"/>
  <c r="G31" i="25" s="1"/>
  <c r="E145" i="2"/>
  <c r="K144" i="2"/>
  <c r="K28" i="25" s="1"/>
  <c r="I144" i="2"/>
  <c r="I28" i="25" s="1"/>
  <c r="G144" i="2"/>
  <c r="G28" i="25" s="1"/>
  <c r="E144" i="2"/>
  <c r="E28" i="25" s="1"/>
  <c r="K50" i="25"/>
  <c r="I143" i="2"/>
  <c r="I50" i="25" s="1"/>
  <c r="G143" i="2"/>
  <c r="G50" i="25" s="1"/>
  <c r="E143" i="2"/>
  <c r="K142" i="2"/>
  <c r="K37" i="25" s="1"/>
  <c r="I142" i="2"/>
  <c r="I37" i="25" s="1"/>
  <c r="G142" i="2"/>
  <c r="G37" i="25" s="1"/>
  <c r="E142" i="2"/>
  <c r="E37" i="25" s="1"/>
  <c r="L154" i="2" l="1"/>
  <c r="L155" i="2"/>
  <c r="L17" i="25" s="1"/>
  <c r="I17" i="25"/>
  <c r="L147" i="2"/>
  <c r="L75" i="25" s="1"/>
  <c r="L156" i="2"/>
  <c r="L21" i="25" s="1"/>
  <c r="L158" i="2"/>
  <c r="L15" i="25" s="1"/>
  <c r="E21" i="25"/>
  <c r="L145" i="2"/>
  <c r="L31" i="25" s="1"/>
  <c r="L159" i="2"/>
  <c r="L16" i="25" s="1"/>
  <c r="E11" i="25"/>
  <c r="L144" i="2"/>
  <c r="L28" i="25" s="1"/>
  <c r="L157" i="2"/>
  <c r="L10" i="25" s="1"/>
  <c r="L143" i="2"/>
  <c r="L50" i="25" s="1"/>
  <c r="E75" i="25"/>
  <c r="E31" i="25"/>
  <c r="E50" i="25"/>
  <c r="L142" i="2"/>
  <c r="L146" i="2"/>
  <c r="L30" i="25" s="1"/>
  <c r="E30" i="25"/>
  <c r="L150" i="2" l="1"/>
  <c r="L11" i="25"/>
  <c r="L148" i="2"/>
  <c r="L37" i="25"/>
  <c r="A46" i="25" l="1"/>
  <c r="B46" i="25"/>
  <c r="C46" i="25"/>
  <c r="D46" i="25"/>
  <c r="F46" i="25"/>
  <c r="H46" i="25"/>
  <c r="J46" i="25"/>
  <c r="A41" i="25"/>
  <c r="B41" i="25"/>
  <c r="C41" i="25"/>
  <c r="D41" i="25"/>
  <c r="F41" i="25"/>
  <c r="H41" i="25"/>
  <c r="J41" i="25"/>
  <c r="A13" i="25"/>
  <c r="B13" i="25"/>
  <c r="C13" i="25"/>
  <c r="D13" i="25"/>
  <c r="F13" i="25"/>
  <c r="H13" i="25"/>
  <c r="J13" i="25"/>
  <c r="A71" i="25"/>
  <c r="B71" i="25"/>
  <c r="C71" i="25"/>
  <c r="D71" i="25"/>
  <c r="F71" i="25"/>
  <c r="H71" i="25"/>
  <c r="J71" i="25"/>
  <c r="A72" i="25"/>
  <c r="B72" i="25"/>
  <c r="C72" i="25"/>
  <c r="D72" i="25"/>
  <c r="F72" i="25"/>
  <c r="H72" i="25"/>
  <c r="J72" i="25"/>
  <c r="A14" i="25"/>
  <c r="B14" i="25"/>
  <c r="C14" i="25"/>
  <c r="D14" i="25"/>
  <c r="F14" i="25"/>
  <c r="H14" i="25"/>
  <c r="J14" i="25"/>
  <c r="A44" i="25"/>
  <c r="B44" i="25"/>
  <c r="C44" i="25"/>
  <c r="D44" i="25"/>
  <c r="F44" i="25"/>
  <c r="H44" i="25"/>
  <c r="J44" i="25"/>
  <c r="A39" i="25"/>
  <c r="B39" i="25"/>
  <c r="C39" i="25"/>
  <c r="D39" i="25"/>
  <c r="F39" i="25"/>
  <c r="H39" i="25"/>
  <c r="J39" i="25"/>
  <c r="A26" i="25"/>
  <c r="B26" i="25"/>
  <c r="C26" i="25"/>
  <c r="D26" i="25"/>
  <c r="F26" i="25"/>
  <c r="H26" i="25"/>
  <c r="J26" i="25"/>
  <c r="A68" i="25"/>
  <c r="B68" i="25"/>
  <c r="C68" i="25"/>
  <c r="D68" i="25"/>
  <c r="F68" i="25"/>
  <c r="H68" i="25"/>
  <c r="J68" i="25"/>
  <c r="B60" i="25"/>
  <c r="C60" i="25"/>
  <c r="D60" i="25"/>
  <c r="F60" i="25"/>
  <c r="H60" i="25"/>
  <c r="J60" i="25"/>
  <c r="A60" i="25"/>
  <c r="A18" i="25"/>
  <c r="B18" i="25"/>
  <c r="C18" i="25"/>
  <c r="D18" i="25"/>
  <c r="F18" i="25"/>
  <c r="H18" i="25"/>
  <c r="J18" i="25"/>
  <c r="A57" i="25"/>
  <c r="B57" i="25"/>
  <c r="C57" i="25"/>
  <c r="D57" i="25"/>
  <c r="F57" i="25"/>
  <c r="H57" i="25"/>
  <c r="J57" i="25"/>
  <c r="A38" i="25"/>
  <c r="B38" i="25"/>
  <c r="C38" i="25"/>
  <c r="D38" i="25"/>
  <c r="F38" i="25"/>
  <c r="H38" i="25"/>
  <c r="J38" i="25"/>
  <c r="A61" i="25"/>
  <c r="B61" i="25"/>
  <c r="C61" i="25"/>
  <c r="D61" i="25"/>
  <c r="F61" i="25"/>
  <c r="H61" i="25"/>
  <c r="J61" i="25"/>
  <c r="A24" i="25"/>
  <c r="B24" i="25"/>
  <c r="C24" i="25"/>
  <c r="D24" i="25"/>
  <c r="F24" i="25"/>
  <c r="H24" i="25"/>
  <c r="J24" i="25"/>
  <c r="B53" i="25"/>
  <c r="C53" i="25"/>
  <c r="D53" i="25"/>
  <c r="F53" i="25"/>
  <c r="H53" i="25"/>
  <c r="J53" i="25"/>
  <c r="A53" i="25"/>
  <c r="A70" i="25"/>
  <c r="B70" i="25"/>
  <c r="C70" i="25"/>
  <c r="D70" i="25"/>
  <c r="F70" i="25"/>
  <c r="H70" i="25"/>
  <c r="J70" i="25"/>
  <c r="A77" i="25"/>
  <c r="B77" i="25"/>
  <c r="C77" i="25"/>
  <c r="D77" i="25"/>
  <c r="F77" i="25"/>
  <c r="H77" i="25"/>
  <c r="J77" i="25"/>
  <c r="A22" i="25"/>
  <c r="B22" i="25"/>
  <c r="C22" i="25"/>
  <c r="D22" i="25"/>
  <c r="F22" i="25"/>
  <c r="H22" i="25"/>
  <c r="J22" i="25"/>
  <c r="A76" i="25"/>
  <c r="B76" i="25"/>
  <c r="C76" i="25"/>
  <c r="D76" i="25"/>
  <c r="F76" i="25"/>
  <c r="H76" i="25"/>
  <c r="J76" i="25"/>
  <c r="A62" i="25"/>
  <c r="B62" i="25"/>
  <c r="C62" i="25"/>
  <c r="D62" i="25"/>
  <c r="F62" i="25"/>
  <c r="H62" i="25"/>
  <c r="J62" i="25"/>
  <c r="B35" i="25"/>
  <c r="C35" i="25"/>
  <c r="D35" i="25"/>
  <c r="F35" i="25"/>
  <c r="H35" i="25"/>
  <c r="J35" i="25"/>
  <c r="A35" i="25"/>
  <c r="A64" i="25"/>
  <c r="B64" i="25"/>
  <c r="C64" i="25"/>
  <c r="D64" i="25"/>
  <c r="F64" i="25"/>
  <c r="H64" i="25"/>
  <c r="J64" i="25"/>
  <c r="A58" i="25"/>
  <c r="B58" i="25"/>
  <c r="C58" i="25"/>
  <c r="D58" i="25"/>
  <c r="F58" i="25"/>
  <c r="H58" i="25"/>
  <c r="J58" i="25"/>
  <c r="A59" i="25"/>
  <c r="B59" i="25"/>
  <c r="C59" i="25"/>
  <c r="D59" i="25"/>
  <c r="F59" i="25"/>
  <c r="H59" i="25"/>
  <c r="J59" i="25"/>
  <c r="A20" i="25"/>
  <c r="B20" i="25"/>
  <c r="C20" i="25"/>
  <c r="D20" i="25"/>
  <c r="F20" i="25"/>
  <c r="H20" i="25"/>
  <c r="J20" i="25"/>
  <c r="A63" i="25"/>
  <c r="B63" i="25"/>
  <c r="C63" i="25"/>
  <c r="D63" i="25"/>
  <c r="F63" i="25"/>
  <c r="H63" i="25"/>
  <c r="J63" i="25"/>
  <c r="B19" i="25"/>
  <c r="C19" i="25"/>
  <c r="D19" i="25"/>
  <c r="F19" i="25"/>
  <c r="H19" i="25"/>
  <c r="J19" i="25"/>
  <c r="A19" i="25"/>
  <c r="A67" i="25"/>
  <c r="B67" i="25"/>
  <c r="C67" i="25"/>
  <c r="D67" i="25"/>
  <c r="F67" i="25"/>
  <c r="H67" i="25"/>
  <c r="J67" i="25"/>
  <c r="A65" i="25"/>
  <c r="B65" i="25"/>
  <c r="C65" i="25"/>
  <c r="D65" i="25"/>
  <c r="F65" i="25"/>
  <c r="H65" i="25"/>
  <c r="J65" i="25"/>
  <c r="A27" i="25"/>
  <c r="B27" i="25"/>
  <c r="C27" i="25"/>
  <c r="D27" i="25"/>
  <c r="F27" i="25"/>
  <c r="H27" i="25"/>
  <c r="J27" i="25"/>
  <c r="A52" i="25"/>
  <c r="B52" i="25"/>
  <c r="C52" i="25"/>
  <c r="D52" i="25"/>
  <c r="F52" i="25"/>
  <c r="H52" i="25"/>
  <c r="J52" i="25"/>
  <c r="A74" i="25"/>
  <c r="B74" i="25"/>
  <c r="C74" i="25"/>
  <c r="D74" i="25"/>
  <c r="F74" i="25"/>
  <c r="H74" i="25"/>
  <c r="J74" i="25"/>
  <c r="B69" i="25"/>
  <c r="C69" i="25"/>
  <c r="D69" i="25"/>
  <c r="F69" i="25"/>
  <c r="H69" i="25"/>
  <c r="J69" i="25"/>
  <c r="A69" i="25"/>
  <c r="A47" i="25"/>
  <c r="B47" i="25"/>
  <c r="C47" i="25"/>
  <c r="D47" i="25"/>
  <c r="F47" i="25"/>
  <c r="H47" i="25"/>
  <c r="J47" i="25"/>
  <c r="A51" i="25"/>
  <c r="B51" i="25"/>
  <c r="C51" i="25"/>
  <c r="D51" i="25"/>
  <c r="F51" i="25"/>
  <c r="H51" i="25"/>
  <c r="J51" i="25"/>
  <c r="A73" i="25"/>
  <c r="B73" i="25"/>
  <c r="C73" i="25"/>
  <c r="D73" i="25"/>
  <c r="F73" i="25"/>
  <c r="H73" i="25"/>
  <c r="J73" i="25"/>
  <c r="A78" i="25"/>
  <c r="B78" i="25"/>
  <c r="C78" i="25"/>
  <c r="D78" i="25"/>
  <c r="F78" i="25"/>
  <c r="H78" i="25"/>
  <c r="J78" i="25"/>
  <c r="B43" i="25"/>
  <c r="C43" i="25"/>
  <c r="D43" i="25"/>
  <c r="F43" i="25"/>
  <c r="H43" i="25"/>
  <c r="J43" i="25"/>
  <c r="A43" i="25"/>
  <c r="J32" i="25"/>
  <c r="J48" i="25"/>
  <c r="J55" i="25"/>
  <c r="J40" i="25"/>
  <c r="J66" i="25"/>
  <c r="H32" i="25"/>
  <c r="H48" i="25"/>
  <c r="H55" i="25"/>
  <c r="H40" i="25"/>
  <c r="H66" i="25"/>
  <c r="F32" i="25"/>
  <c r="F48" i="25"/>
  <c r="F55" i="25"/>
  <c r="F40" i="25"/>
  <c r="F66" i="25"/>
  <c r="D32" i="25"/>
  <c r="D48" i="25"/>
  <c r="D55" i="25"/>
  <c r="D40" i="25"/>
  <c r="D66" i="25"/>
  <c r="C32" i="25"/>
  <c r="C48" i="25"/>
  <c r="C55" i="25"/>
  <c r="C40" i="25"/>
  <c r="C66" i="25"/>
  <c r="B32" i="25"/>
  <c r="B48" i="25"/>
  <c r="B55" i="25"/>
  <c r="B40" i="25"/>
  <c r="B66" i="25"/>
  <c r="B33" i="25"/>
  <c r="C33" i="25"/>
  <c r="D33" i="25"/>
  <c r="F33" i="25"/>
  <c r="H33" i="25"/>
  <c r="J33" i="25"/>
  <c r="A32" i="25"/>
  <c r="A48" i="25"/>
  <c r="A55" i="25"/>
  <c r="A40" i="25"/>
  <c r="A66" i="25"/>
  <c r="A33" i="25"/>
  <c r="J34" i="25"/>
  <c r="J56" i="25"/>
  <c r="J54" i="25"/>
  <c r="J29" i="25"/>
  <c r="J12" i="25"/>
  <c r="H34" i="25"/>
  <c r="H56" i="25"/>
  <c r="H54" i="25"/>
  <c r="H29" i="25"/>
  <c r="H12" i="25"/>
  <c r="F34" i="25"/>
  <c r="F56" i="25"/>
  <c r="F54" i="25"/>
  <c r="F29" i="25"/>
  <c r="F12" i="25"/>
  <c r="D34" i="25"/>
  <c r="D56" i="25"/>
  <c r="D54" i="25"/>
  <c r="D29" i="25"/>
  <c r="D12" i="25"/>
  <c r="C34" i="25"/>
  <c r="C56" i="25"/>
  <c r="C54" i="25"/>
  <c r="C29" i="25"/>
  <c r="C12" i="25"/>
  <c r="B34" i="25"/>
  <c r="B56" i="25"/>
  <c r="B54" i="25"/>
  <c r="B29" i="25"/>
  <c r="B12" i="25"/>
  <c r="A34" i="25"/>
  <c r="A56" i="25"/>
  <c r="A54" i="25"/>
  <c r="A29" i="25"/>
  <c r="A12" i="25"/>
  <c r="B45" i="25"/>
  <c r="C45" i="25"/>
  <c r="D45" i="25"/>
  <c r="F45" i="25"/>
  <c r="H45" i="25"/>
  <c r="J45" i="25"/>
  <c r="A45" i="25"/>
  <c r="J49" i="25"/>
  <c r="J42" i="25"/>
  <c r="J23" i="25"/>
  <c r="J25" i="25"/>
  <c r="J36" i="25"/>
  <c r="H49" i="25"/>
  <c r="H42" i="25"/>
  <c r="H23" i="25"/>
  <c r="H25" i="25"/>
  <c r="H36" i="25"/>
  <c r="F49" i="25"/>
  <c r="F42" i="25"/>
  <c r="F23" i="25"/>
  <c r="F25" i="25"/>
  <c r="F36" i="25"/>
  <c r="D49" i="25"/>
  <c r="D42" i="25"/>
  <c r="D23" i="25"/>
  <c r="D25" i="25"/>
  <c r="D36" i="25"/>
  <c r="C49" i="25"/>
  <c r="C42" i="25"/>
  <c r="C23" i="25"/>
  <c r="C25" i="25"/>
  <c r="C36" i="25"/>
  <c r="B49" i="25"/>
  <c r="B42" i="25"/>
  <c r="B23" i="25"/>
  <c r="B25" i="25"/>
  <c r="B36" i="25"/>
  <c r="A49" i="25"/>
  <c r="A42" i="25"/>
  <c r="A23" i="25"/>
  <c r="A25" i="25"/>
  <c r="A36" i="25"/>
  <c r="B9" i="25"/>
  <c r="C9" i="25"/>
  <c r="D9" i="25"/>
  <c r="F9" i="25"/>
  <c r="H9" i="25"/>
  <c r="J9" i="25"/>
  <c r="A9" i="25"/>
  <c r="I84" i="25"/>
  <c r="I80" i="25"/>
  <c r="I3" i="25"/>
  <c r="B3" i="25"/>
  <c r="B1" i="25"/>
  <c r="G100" i="2" l="1"/>
  <c r="G53" i="25" s="1"/>
  <c r="E100" i="2"/>
  <c r="E53" i="25" s="1"/>
  <c r="E101" i="2"/>
  <c r="E18" i="25" s="1"/>
  <c r="E102" i="2"/>
  <c r="E57" i="25" s="1"/>
  <c r="E103" i="2"/>
  <c r="E38" i="25" s="1"/>
  <c r="E104" i="2"/>
  <c r="E61" i="25" s="1"/>
  <c r="E105" i="2"/>
  <c r="E24" i="25" s="1"/>
  <c r="K79" i="2"/>
  <c r="K63" i="25" s="1"/>
  <c r="I79" i="2"/>
  <c r="I63" i="25" s="1"/>
  <c r="G79" i="2"/>
  <c r="G63" i="25" s="1"/>
  <c r="E79" i="2"/>
  <c r="E63" i="25" s="1"/>
  <c r="K53" i="2"/>
  <c r="K78" i="25" s="1"/>
  <c r="I53" i="2"/>
  <c r="I78" i="25" s="1"/>
  <c r="G78" i="25"/>
  <c r="E53" i="2"/>
  <c r="E78" i="25" s="1"/>
  <c r="L53" i="2" l="1"/>
  <c r="L78" i="25" s="1"/>
  <c r="L79" i="2"/>
  <c r="L63" i="25" s="1"/>
  <c r="E9" i="2"/>
  <c r="E9" i="25" s="1"/>
  <c r="G9" i="2"/>
  <c r="G9" i="25" s="1"/>
  <c r="I49" i="2"/>
  <c r="I47" i="25" s="1"/>
  <c r="G49" i="2"/>
  <c r="G47" i="25" s="1"/>
  <c r="E49" i="2"/>
  <c r="E47" i="25" s="1"/>
  <c r="I48" i="2"/>
  <c r="I43" i="25" s="1"/>
  <c r="G48" i="2"/>
  <c r="G43" i="25" s="1"/>
  <c r="E48" i="2"/>
  <c r="E43" i="25" s="1"/>
  <c r="I40" i="2"/>
  <c r="I12" i="25" s="1"/>
  <c r="G40" i="2"/>
  <c r="G12" i="25" s="1"/>
  <c r="E40" i="2"/>
  <c r="E12" i="25" s="1"/>
  <c r="I39" i="2"/>
  <c r="I29" i="25" s="1"/>
  <c r="G39" i="2"/>
  <c r="G29" i="25" s="1"/>
  <c r="E39" i="2"/>
  <c r="E29" i="25" s="1"/>
  <c r="I38" i="2"/>
  <c r="I54" i="25" s="1"/>
  <c r="G38" i="2"/>
  <c r="G54" i="25" s="1"/>
  <c r="E38" i="2"/>
  <c r="E54" i="25" s="1"/>
  <c r="I37" i="2"/>
  <c r="I56" i="25" s="1"/>
  <c r="G37" i="2"/>
  <c r="G56" i="25" s="1"/>
  <c r="E37" i="2"/>
  <c r="E56" i="25" s="1"/>
  <c r="I36" i="2"/>
  <c r="I34" i="25" s="1"/>
  <c r="G36" i="2"/>
  <c r="G34" i="25" s="1"/>
  <c r="E36" i="2"/>
  <c r="E34" i="25" s="1"/>
  <c r="I35" i="2"/>
  <c r="I45" i="25" s="1"/>
  <c r="G35" i="2"/>
  <c r="G45" i="25" s="1"/>
  <c r="E35" i="2"/>
  <c r="E45" i="25" s="1"/>
  <c r="I27" i="2"/>
  <c r="I66" i="25" s="1"/>
  <c r="G27" i="2"/>
  <c r="G66" i="25" s="1"/>
  <c r="E27" i="2"/>
  <c r="E66" i="25" s="1"/>
  <c r="I26" i="2"/>
  <c r="I40" i="25" s="1"/>
  <c r="G26" i="2"/>
  <c r="G40" i="25" s="1"/>
  <c r="E26" i="2"/>
  <c r="E40" i="25" s="1"/>
  <c r="I25" i="2"/>
  <c r="I55" i="25" s="1"/>
  <c r="G25" i="2"/>
  <c r="G55" i="25" s="1"/>
  <c r="E25" i="2"/>
  <c r="E55" i="25" s="1"/>
  <c r="I24" i="2"/>
  <c r="I48" i="25" s="1"/>
  <c r="G24" i="2"/>
  <c r="G48" i="25" s="1"/>
  <c r="E24" i="2"/>
  <c r="E48" i="25" s="1"/>
  <c r="I23" i="2"/>
  <c r="I32" i="25" s="1"/>
  <c r="G23" i="2"/>
  <c r="G32" i="25" s="1"/>
  <c r="E23" i="2"/>
  <c r="E32" i="25" s="1"/>
  <c r="I22" i="2"/>
  <c r="I33" i="25" s="1"/>
  <c r="G22" i="2"/>
  <c r="G33" i="25" s="1"/>
  <c r="E22" i="2"/>
  <c r="E33" i="25" s="1"/>
  <c r="I14" i="2"/>
  <c r="I36" i="25" s="1"/>
  <c r="G14" i="2"/>
  <c r="G36" i="25" s="1"/>
  <c r="E14" i="2"/>
  <c r="E36" i="25" s="1"/>
  <c r="I13" i="2"/>
  <c r="I25" i="25" s="1"/>
  <c r="G13" i="2"/>
  <c r="G25" i="25" s="1"/>
  <c r="E13" i="2"/>
  <c r="E25" i="25" s="1"/>
  <c r="I12" i="2"/>
  <c r="I23" i="25" s="1"/>
  <c r="G12" i="2"/>
  <c r="G23" i="25" s="1"/>
  <c r="E12" i="2"/>
  <c r="E23" i="25" s="1"/>
  <c r="I11" i="2"/>
  <c r="I42" i="25" s="1"/>
  <c r="G11" i="2"/>
  <c r="G42" i="25" s="1"/>
  <c r="E11" i="2"/>
  <c r="E42" i="25" s="1"/>
  <c r="I10" i="2"/>
  <c r="I49" i="25" s="1"/>
  <c r="G49" i="25"/>
  <c r="E10" i="2"/>
  <c r="E49" i="25" s="1"/>
  <c r="I9" i="2"/>
  <c r="I9" i="25" s="1"/>
  <c r="E131" i="2"/>
  <c r="E46" i="25" s="1"/>
  <c r="G131" i="2"/>
  <c r="G46" i="25" s="1"/>
  <c r="I131" i="2"/>
  <c r="I46" i="25" s="1"/>
  <c r="K131" i="2"/>
  <c r="K46" i="25" s="1"/>
  <c r="E51" i="2"/>
  <c r="E51" i="25" s="1"/>
  <c r="E52" i="2"/>
  <c r="E73" i="25" s="1"/>
  <c r="E61" i="2"/>
  <c r="E69" i="25" s="1"/>
  <c r="E66" i="2"/>
  <c r="E74" i="25" s="1"/>
  <c r="E65" i="2"/>
  <c r="E52" i="25" s="1"/>
  <c r="E64" i="2"/>
  <c r="E27" i="25" s="1"/>
  <c r="E63" i="2"/>
  <c r="E65" i="25" s="1"/>
  <c r="E62" i="2"/>
  <c r="E67" i="25" s="1"/>
  <c r="E78" i="2"/>
  <c r="E20" i="25" s="1"/>
  <c r="E77" i="2"/>
  <c r="E59" i="25" s="1"/>
  <c r="E76" i="2"/>
  <c r="E58" i="25" s="1"/>
  <c r="E75" i="2"/>
  <c r="E64" i="25" s="1"/>
  <c r="E74" i="2"/>
  <c r="E19" i="25" s="1"/>
  <c r="E92" i="2"/>
  <c r="E62" i="25" s="1"/>
  <c r="E91" i="2"/>
  <c r="E76" i="25" s="1"/>
  <c r="E90" i="2"/>
  <c r="E22" i="25" s="1"/>
  <c r="E89" i="2"/>
  <c r="E77" i="25" s="1"/>
  <c r="E88" i="2"/>
  <c r="E70" i="25" s="1"/>
  <c r="E87" i="2"/>
  <c r="E35" i="25" s="1"/>
  <c r="E119" i="2"/>
  <c r="E44" i="25" s="1"/>
  <c r="E122" i="2"/>
  <c r="E68" i="25" s="1"/>
  <c r="E121" i="2"/>
  <c r="E26" i="25" s="1"/>
  <c r="E120" i="2"/>
  <c r="E39" i="25" s="1"/>
  <c r="E118" i="2"/>
  <c r="E14" i="25" s="1"/>
  <c r="E117" i="2"/>
  <c r="E60" i="25" s="1"/>
  <c r="E135" i="2"/>
  <c r="E72" i="25" s="1"/>
  <c r="E134" i="2"/>
  <c r="E71" i="25" s="1"/>
  <c r="E133" i="2"/>
  <c r="E13" i="25" s="1"/>
  <c r="E132" i="2"/>
  <c r="E41" i="25" s="1"/>
  <c r="G73" i="25"/>
  <c r="G51" i="2"/>
  <c r="G51" i="25" s="1"/>
  <c r="G66" i="2"/>
  <c r="G74" i="25" s="1"/>
  <c r="G65" i="2"/>
  <c r="G52" i="25" s="1"/>
  <c r="G64" i="2"/>
  <c r="G27" i="25" s="1"/>
  <c r="G63" i="2"/>
  <c r="G65" i="25" s="1"/>
  <c r="G62" i="2"/>
  <c r="G67" i="25" s="1"/>
  <c r="G61" i="2"/>
  <c r="G69" i="25" s="1"/>
  <c r="G78" i="2"/>
  <c r="G20" i="25" s="1"/>
  <c r="G77" i="2"/>
  <c r="G59" i="25" s="1"/>
  <c r="G76" i="2"/>
  <c r="G58" i="25" s="1"/>
  <c r="G75" i="2"/>
  <c r="G64" i="25" s="1"/>
  <c r="G74" i="2"/>
  <c r="G19" i="25" s="1"/>
  <c r="G92" i="2"/>
  <c r="G62" i="25" s="1"/>
  <c r="G91" i="2"/>
  <c r="G76" i="25" s="1"/>
  <c r="G90" i="2"/>
  <c r="G22" i="25" s="1"/>
  <c r="G89" i="2"/>
  <c r="G77" i="25" s="1"/>
  <c r="G88" i="2"/>
  <c r="G70" i="25" s="1"/>
  <c r="G87" i="2"/>
  <c r="G35" i="25" s="1"/>
  <c r="G105" i="2"/>
  <c r="G24" i="25" s="1"/>
  <c r="G104" i="2"/>
  <c r="G61" i="25" s="1"/>
  <c r="G103" i="2"/>
  <c r="G38" i="25" s="1"/>
  <c r="G102" i="2"/>
  <c r="G57" i="25" s="1"/>
  <c r="G101" i="2"/>
  <c r="G18" i="25" s="1"/>
  <c r="G68" i="25"/>
  <c r="G121" i="2"/>
  <c r="G26" i="25" s="1"/>
  <c r="G120" i="2"/>
  <c r="G39" i="25" s="1"/>
  <c r="G119" i="2"/>
  <c r="G44" i="25" s="1"/>
  <c r="G118" i="2"/>
  <c r="G14" i="25" s="1"/>
  <c r="G117" i="2"/>
  <c r="G60" i="25" s="1"/>
  <c r="G72" i="25"/>
  <c r="G71" i="25"/>
  <c r="G133" i="2"/>
  <c r="G13" i="25" s="1"/>
  <c r="G132" i="2"/>
  <c r="G41" i="25" s="1"/>
  <c r="I52" i="2"/>
  <c r="I73" i="25" s="1"/>
  <c r="I51" i="2"/>
  <c r="I51" i="25" s="1"/>
  <c r="I66" i="2"/>
  <c r="I74" i="25" s="1"/>
  <c r="I65" i="2"/>
  <c r="I52" i="25" s="1"/>
  <c r="I64" i="2"/>
  <c r="I27" i="25" s="1"/>
  <c r="I63" i="2"/>
  <c r="I65" i="25" s="1"/>
  <c r="I62" i="2"/>
  <c r="I67" i="25" s="1"/>
  <c r="I61" i="2"/>
  <c r="I69" i="25" s="1"/>
  <c r="I78" i="2"/>
  <c r="I20" i="25" s="1"/>
  <c r="I77" i="2"/>
  <c r="I59" i="25" s="1"/>
  <c r="I76" i="2"/>
  <c r="I58" i="25" s="1"/>
  <c r="I75" i="2"/>
  <c r="I64" i="25" s="1"/>
  <c r="I74" i="2"/>
  <c r="I19" i="25" s="1"/>
  <c r="I92" i="2"/>
  <c r="I62" i="25" s="1"/>
  <c r="I91" i="2"/>
  <c r="I76" i="25" s="1"/>
  <c r="I90" i="2"/>
  <c r="I22" i="25" s="1"/>
  <c r="I89" i="2"/>
  <c r="I77" i="25" s="1"/>
  <c r="I88" i="2"/>
  <c r="I70" i="25" s="1"/>
  <c r="I87" i="2"/>
  <c r="I35" i="25" s="1"/>
  <c r="I105" i="2"/>
  <c r="I24" i="25" s="1"/>
  <c r="I104" i="2"/>
  <c r="I61" i="25" s="1"/>
  <c r="I103" i="2"/>
  <c r="I38" i="25" s="1"/>
  <c r="I102" i="2"/>
  <c r="I57" i="25" s="1"/>
  <c r="I101" i="2"/>
  <c r="I18" i="25" s="1"/>
  <c r="I100" i="2"/>
  <c r="I53" i="25" s="1"/>
  <c r="I122" i="2"/>
  <c r="I68" i="25" s="1"/>
  <c r="I121" i="2"/>
  <c r="I26" i="25" s="1"/>
  <c r="I120" i="2"/>
  <c r="I39" i="25" s="1"/>
  <c r="I119" i="2"/>
  <c r="I44" i="25" s="1"/>
  <c r="I118" i="2"/>
  <c r="I14" i="25" s="1"/>
  <c r="I117" i="2"/>
  <c r="I60" i="25" s="1"/>
  <c r="I135" i="2"/>
  <c r="I72" i="25" s="1"/>
  <c r="I134" i="2"/>
  <c r="I71" i="25" s="1"/>
  <c r="I133" i="2"/>
  <c r="I13" i="25" s="1"/>
  <c r="I132" i="2"/>
  <c r="I41" i="25" s="1"/>
  <c r="K24" i="2"/>
  <c r="K48" i="25" s="1"/>
  <c r="K25" i="2"/>
  <c r="K55" i="25" s="1"/>
  <c r="K26" i="2"/>
  <c r="K40" i="25" s="1"/>
  <c r="K27" i="2"/>
  <c r="K66" i="25" s="1"/>
  <c r="K23" i="2"/>
  <c r="K32" i="25" s="1"/>
  <c r="K22" i="2"/>
  <c r="K33" i="25" s="1"/>
  <c r="K35" i="2"/>
  <c r="K45" i="25" s="1"/>
  <c r="K36" i="2"/>
  <c r="K34" i="25" s="1"/>
  <c r="K37" i="2"/>
  <c r="K56" i="25" s="1"/>
  <c r="K38" i="2"/>
  <c r="K54" i="25" s="1"/>
  <c r="K39" i="2"/>
  <c r="K29" i="25" s="1"/>
  <c r="K40" i="2"/>
  <c r="K12" i="25" s="1"/>
  <c r="K48" i="2"/>
  <c r="K43" i="25" s="1"/>
  <c r="K49" i="2"/>
  <c r="K47" i="25" s="1"/>
  <c r="K51" i="2"/>
  <c r="K51" i="25" s="1"/>
  <c r="K52" i="2"/>
  <c r="K73" i="25" s="1"/>
  <c r="K69" i="25"/>
  <c r="K62" i="2"/>
  <c r="K67" i="25" s="1"/>
  <c r="K63" i="2"/>
  <c r="K65" i="25" s="1"/>
  <c r="K64" i="2"/>
  <c r="K27" i="25" s="1"/>
  <c r="K65" i="2"/>
  <c r="K52" i="25" s="1"/>
  <c r="K66" i="2"/>
  <c r="K74" i="25" s="1"/>
  <c r="K74" i="2"/>
  <c r="K19" i="25" s="1"/>
  <c r="K75" i="2"/>
  <c r="K64" i="25" s="1"/>
  <c r="K76" i="2"/>
  <c r="K58" i="25" s="1"/>
  <c r="K77" i="2"/>
  <c r="K59" i="25" s="1"/>
  <c r="K78" i="2"/>
  <c r="K20" i="25" s="1"/>
  <c r="K87" i="2"/>
  <c r="K35" i="25" s="1"/>
  <c r="K88" i="2"/>
  <c r="K70" i="25" s="1"/>
  <c r="K89" i="2"/>
  <c r="K77" i="25" s="1"/>
  <c r="K90" i="2"/>
  <c r="K22" i="25" s="1"/>
  <c r="K76" i="25"/>
  <c r="K92" i="2"/>
  <c r="K62" i="25" s="1"/>
  <c r="K100" i="2"/>
  <c r="K53" i="25" s="1"/>
  <c r="K101" i="2"/>
  <c r="K18" i="25" s="1"/>
  <c r="K102" i="2"/>
  <c r="K57" i="25" s="1"/>
  <c r="K103" i="2"/>
  <c r="K38" i="25" s="1"/>
  <c r="K104" i="2"/>
  <c r="K61" i="25" s="1"/>
  <c r="K105" i="2"/>
  <c r="K24" i="25" s="1"/>
  <c r="K117" i="2"/>
  <c r="K60" i="25" s="1"/>
  <c r="K118" i="2"/>
  <c r="K14" i="25" s="1"/>
  <c r="K119" i="2"/>
  <c r="K44" i="25" s="1"/>
  <c r="K120" i="2"/>
  <c r="K39" i="25" s="1"/>
  <c r="K121" i="2"/>
  <c r="K26" i="25" s="1"/>
  <c r="K122" i="2"/>
  <c r="K68" i="25" s="1"/>
  <c r="K132" i="2"/>
  <c r="K41" i="25" s="1"/>
  <c r="K133" i="2"/>
  <c r="K13" i="25" s="1"/>
  <c r="K71" i="25"/>
  <c r="K135" i="2"/>
  <c r="K72" i="25" s="1"/>
  <c r="K12" i="2"/>
  <c r="K23" i="25" s="1"/>
  <c r="K13" i="2"/>
  <c r="K25" i="25" s="1"/>
  <c r="K14" i="2"/>
  <c r="K36" i="25" s="1"/>
  <c r="K10" i="2"/>
  <c r="K49" i="25" s="1"/>
  <c r="K11" i="2"/>
  <c r="K42" i="25" s="1"/>
  <c r="K9" i="2"/>
  <c r="K9" i="25" s="1"/>
  <c r="J27" i="18"/>
  <c r="J23" i="18"/>
  <c r="K3" i="18"/>
  <c r="B15" i="18"/>
  <c r="B11" i="18"/>
  <c r="B12" i="18"/>
  <c r="B16" i="18"/>
  <c r="B14" i="18"/>
  <c r="B17" i="18"/>
  <c r="B18" i="18"/>
  <c r="B9" i="18"/>
  <c r="B13" i="18"/>
  <c r="B8" i="18"/>
  <c r="B3" i="18"/>
  <c r="B1" i="18"/>
  <c r="L10" i="2" l="1"/>
  <c r="L49" i="25" s="1"/>
  <c r="L25" i="2"/>
  <c r="L55" i="25" s="1"/>
  <c r="L35" i="2"/>
  <c r="L45" i="25" s="1"/>
  <c r="L50" i="2"/>
  <c r="L120" i="2"/>
  <c r="L39" i="25" s="1"/>
  <c r="L38" i="2"/>
  <c r="L54" i="25" s="1"/>
  <c r="L77" i="2"/>
  <c r="L59" i="25" s="1"/>
  <c r="L23" i="2"/>
  <c r="L32" i="25" s="1"/>
  <c r="L88" i="2"/>
  <c r="L70" i="25" s="1"/>
  <c r="L13" i="2"/>
  <c r="L25" i="25" s="1"/>
  <c r="L36" i="2"/>
  <c r="L34" i="25" s="1"/>
  <c r="L48" i="2"/>
  <c r="L43" i="25" s="1"/>
  <c r="L37" i="2"/>
  <c r="L56" i="25" s="1"/>
  <c r="L103" i="2"/>
  <c r="L38" i="25" s="1"/>
  <c r="L26" i="2"/>
  <c r="L40" i="25" s="1"/>
  <c r="L64" i="2"/>
  <c r="L27" i="25" s="1"/>
  <c r="L74" i="2"/>
  <c r="L19" i="25" s="1"/>
  <c r="L118" i="2"/>
  <c r="L14" i="25" s="1"/>
  <c r="L102" i="2"/>
  <c r="L57" i="25" s="1"/>
  <c r="L135" i="2"/>
  <c r="L72" i="25" s="1"/>
  <c r="L78" i="2"/>
  <c r="L20" i="25" s="1"/>
  <c r="L52" i="2"/>
  <c r="L73" i="25" s="1"/>
  <c r="L66" i="2"/>
  <c r="L74" i="25" s="1"/>
  <c r="L22" i="2"/>
  <c r="L33" i="25" s="1"/>
  <c r="L39" i="2"/>
  <c r="L29" i="25" s="1"/>
  <c r="L12" i="2"/>
  <c r="L23" i="25" s="1"/>
  <c r="L76" i="2"/>
  <c r="L58" i="25" s="1"/>
  <c r="L104" i="2"/>
  <c r="L61" i="25" s="1"/>
  <c r="L49" i="2"/>
  <c r="L47" i="25" s="1"/>
  <c r="L62" i="2"/>
  <c r="L67" i="25" s="1"/>
  <c r="L61" i="2"/>
  <c r="L69" i="25" s="1"/>
  <c r="L87" i="2"/>
  <c r="L35" i="25" s="1"/>
  <c r="L75" i="2"/>
  <c r="L64" i="25" s="1"/>
  <c r="L63" i="2"/>
  <c r="L65" i="25" s="1"/>
  <c r="L9" i="2"/>
  <c r="L9" i="25" s="1"/>
  <c r="L101" i="2"/>
  <c r="L18" i="25" s="1"/>
  <c r="L122" i="2"/>
  <c r="L68" i="25" s="1"/>
  <c r="L65" i="2"/>
  <c r="L52" i="25" s="1"/>
  <c r="L121" i="2"/>
  <c r="L26" i="25" s="1"/>
  <c r="L14" i="2"/>
  <c r="L36" i="25" s="1"/>
  <c r="L119" i="2"/>
  <c r="L44" i="25" s="1"/>
  <c r="L131" i="2"/>
  <c r="L46" i="25" s="1"/>
  <c r="L51" i="2"/>
  <c r="L51" i="25" s="1"/>
  <c r="L132" i="2"/>
  <c r="L41" i="25" s="1"/>
  <c r="L11" i="2"/>
  <c r="L42" i="25" s="1"/>
  <c r="L27" i="2"/>
  <c r="L66" i="25" s="1"/>
  <c r="L40" i="2"/>
  <c r="L12" i="25" s="1"/>
  <c r="L90" i="2"/>
  <c r="L22" i="25" s="1"/>
  <c r="L134" i="2"/>
  <c r="L71" i="25" s="1"/>
  <c r="L89" i="2"/>
  <c r="L77" i="25" s="1"/>
  <c r="L92" i="2"/>
  <c r="L62" i="25" s="1"/>
  <c r="L133" i="2"/>
  <c r="L13" i="25" s="1"/>
  <c r="L24" i="2"/>
  <c r="L48" i="25" s="1"/>
  <c r="L105" i="2"/>
  <c r="L24" i="25" s="1"/>
  <c r="L117" i="2"/>
  <c r="L60" i="25" s="1"/>
  <c r="L100" i="2"/>
  <c r="L53" i="25" s="1"/>
  <c r="L91" i="2"/>
  <c r="L76" i="25" s="1"/>
  <c r="L41" i="2" l="1"/>
  <c r="L31" i="2" s="1"/>
  <c r="L9" i="18" s="1"/>
  <c r="L54" i="2"/>
  <c r="L44" i="2" s="1"/>
  <c r="L18" i="18" s="1"/>
  <c r="L70" i="2"/>
  <c r="L14" i="18" s="1"/>
  <c r="L67" i="2"/>
  <c r="L57" i="2" s="1"/>
  <c r="L17" i="18" s="1"/>
  <c r="L28" i="2"/>
  <c r="L18" i="2" s="1"/>
  <c r="L13" i="18" s="1"/>
  <c r="L93" i="2"/>
  <c r="L83" i="2" s="1"/>
  <c r="L16" i="18" s="1"/>
  <c r="L15" i="2"/>
  <c r="L5" i="2" s="1"/>
  <c r="L8" i="18" s="1"/>
  <c r="L106" i="2"/>
  <c r="L96" i="2" s="1"/>
  <c r="L12" i="18" s="1"/>
  <c r="L123" i="2"/>
  <c r="L113" i="2" s="1"/>
  <c r="L11" i="18" s="1"/>
  <c r="L136" i="2"/>
  <c r="L7" i="18" s="1"/>
  <c r="L126" i="2" l="1"/>
  <c r="L15" i="18" s="1"/>
</calcChain>
</file>

<file path=xl/sharedStrings.xml><?xml version="1.0" encoding="utf-8"?>
<sst xmlns="http://schemas.openxmlformats.org/spreadsheetml/2006/main" count="399" uniqueCount="121">
  <si>
    <t>Taškai</t>
  </si>
  <si>
    <t>Kamuoliuko metimas</t>
  </si>
  <si>
    <t>Šuolis į tolį</t>
  </si>
  <si>
    <t>60 m bėgimas</t>
  </si>
  <si>
    <t>Lengvosios atletikos keturkovės taškų skaičiavimo lentelė</t>
  </si>
  <si>
    <t>Eil. Nr.</t>
  </si>
  <si>
    <t>Pavardė, vardas</t>
  </si>
  <si>
    <t>Kamuoliuko m.</t>
  </si>
  <si>
    <t>Taškų suma</t>
  </si>
  <si>
    <t>Vieta</t>
  </si>
  <si>
    <t>Rezultatas</t>
  </si>
  <si>
    <t>Komanda</t>
  </si>
  <si>
    <t>Asmeniniai rezultatai</t>
  </si>
  <si>
    <t>5 geriausių rezultatų suma</t>
  </si>
  <si>
    <t>Komandiniai rezultatai</t>
  </si>
  <si>
    <t>Varžybų vyr sekretorius</t>
  </si>
  <si>
    <t>Varžybų vyr. teisėjas</t>
  </si>
  <si>
    <t>Vaikinai</t>
  </si>
  <si>
    <t>800 m bėgimas</t>
  </si>
  <si>
    <t>suma</t>
  </si>
  <si>
    <t xml:space="preserve">Taškų </t>
  </si>
  <si>
    <t>Gimimo data</t>
  </si>
  <si>
    <t>Lietuvos mokyklų žaidynių lengvosios atletikos keturkovės tarpzoninės varžybos Radviliškyje</t>
  </si>
  <si>
    <t>Panevėžys</t>
  </si>
  <si>
    <t>Vilnius</t>
  </si>
  <si>
    <t>Rojus Jocius</t>
  </si>
  <si>
    <t>Žygimantas Kamienas</t>
  </si>
  <si>
    <t>Martynas Andrikis</t>
  </si>
  <si>
    <t>Kristupas Černakauskas</t>
  </si>
  <si>
    <t>Tauras Arimavičius</t>
  </si>
  <si>
    <t>Vilniaus kunigaikščio Gedimino progimnazija</t>
  </si>
  <si>
    <t>Utenos Krašuonos progimnazija</t>
  </si>
  <si>
    <t>Utena</t>
  </si>
  <si>
    <t>Jonas Vištelis</t>
  </si>
  <si>
    <t>Džiugas Juodėnas</t>
  </si>
  <si>
    <t>Aironas Daneika</t>
  </si>
  <si>
    <t>Erlandas Patalauskas</t>
  </si>
  <si>
    <t>Aronas Zuika</t>
  </si>
  <si>
    <t>Dovidas Mačiulis</t>
  </si>
  <si>
    <t>Panevėžio Rožyno progimnazija</t>
  </si>
  <si>
    <t>Matas Laurinčikas</t>
  </si>
  <si>
    <t>Dovydas Kriukelis</t>
  </si>
  <si>
    <t>Dovydas Kraujalis</t>
  </si>
  <si>
    <t>Kajus Baltušnikas</t>
  </si>
  <si>
    <t>Mantas Zalieskis</t>
  </si>
  <si>
    <t>Kristupas Slučka</t>
  </si>
  <si>
    <t>Kupiškio Povilo Matulionio progimnazija</t>
  </si>
  <si>
    <t>Kupiškis</t>
  </si>
  <si>
    <t>Benediktas Žiogas</t>
  </si>
  <si>
    <t>Vytas Jakšys</t>
  </si>
  <si>
    <t>Arnas Gricius</t>
  </si>
  <si>
    <t>Nojus Kirkilas</t>
  </si>
  <si>
    <t>Ugnius Juškėnas</t>
  </si>
  <si>
    <t>Jonava</t>
  </si>
  <si>
    <t>Domantas Girša</t>
  </si>
  <si>
    <t>Domas Veličkas</t>
  </si>
  <si>
    <t>Benas Renkauskas</t>
  </si>
  <si>
    <t>Ugnius Staškūnas</t>
  </si>
  <si>
    <t>Ignalinos Česlovo Kudabos gimnazija</t>
  </si>
  <si>
    <t>Ignalina</t>
  </si>
  <si>
    <t>Julius Jankovičius</t>
  </si>
  <si>
    <t>Tarvydas Januškevičius</t>
  </si>
  <si>
    <t>Orestas Palenčius</t>
  </si>
  <si>
    <t>Rapolas Čeberakas</t>
  </si>
  <si>
    <t>Zigmas Navarskas</t>
  </si>
  <si>
    <t>Joris Matvejevas</t>
  </si>
  <si>
    <t>Elektrėnų savivaldybės Vievio gimnazija</t>
  </si>
  <si>
    <t>Elektrėnai</t>
  </si>
  <si>
    <t>Nojus Apanavičius</t>
  </si>
  <si>
    <t>Danijaras Dzetlauskas</t>
  </si>
  <si>
    <t>Adomas Kuncevičius</t>
  </si>
  <si>
    <t>Mindaugas Simanovičius</t>
  </si>
  <si>
    <t>Aronas Straševičius</t>
  </si>
  <si>
    <t>Varžybų vyr. teisėja</t>
  </si>
  <si>
    <t>Irena Jefimova</t>
  </si>
  <si>
    <t>Varžybų vyr. sekretorė</t>
  </si>
  <si>
    <t>Irena Bakšanska</t>
  </si>
  <si>
    <t>Jonavos Justino Vareikio progimnazija</t>
  </si>
  <si>
    <t>Titas Petkevičius</t>
  </si>
  <si>
    <t>Ignas Rusonis</t>
  </si>
  <si>
    <t>Vilniaus raj. Nemenčinės Gedimino gimnazija</t>
  </si>
  <si>
    <t>Vilniaus raj.</t>
  </si>
  <si>
    <t>Maksim Kunčin</t>
  </si>
  <si>
    <t>Albert Baliukevič</t>
  </si>
  <si>
    <t xml:space="preserve">Armandas Vobalis </t>
  </si>
  <si>
    <t>Airidas Dauba</t>
  </si>
  <si>
    <t>Danielius Bastovski</t>
  </si>
  <si>
    <t>Ukmergės "Šilo"progimnazija</t>
  </si>
  <si>
    <t>Ukmergės raj.</t>
  </si>
  <si>
    <t>Ignas Dapkevičius</t>
  </si>
  <si>
    <t>Augustas Mosrkūnas</t>
  </si>
  <si>
    <t>Nojus Sinica</t>
  </si>
  <si>
    <t>Arnas Sipavičius</t>
  </si>
  <si>
    <t>Ignas Plučas</t>
  </si>
  <si>
    <t>Visagino "Verdenės" gimnazija</t>
  </si>
  <si>
    <t>Visaginas</t>
  </si>
  <si>
    <t>Konstantin Muchin</t>
  </si>
  <si>
    <t>Ernestas Vaitkus</t>
  </si>
  <si>
    <t>Julijonas Kalauskas</t>
  </si>
  <si>
    <t>Salvijus Neverauskas</t>
  </si>
  <si>
    <t>Nikita Čerepanov</t>
  </si>
  <si>
    <t>Švenčionių raj. Pabradės "Žeimenos" gimnazija</t>
  </si>
  <si>
    <t>Švenčionių raj.</t>
  </si>
  <si>
    <t>Aaron Grim</t>
  </si>
  <si>
    <t>Artiom Borisenkov</t>
  </si>
  <si>
    <t>Artiom Čičelis</t>
  </si>
  <si>
    <t>Deivid Korpovič</t>
  </si>
  <si>
    <t>Andreii Kyryliuk</t>
  </si>
  <si>
    <t>Maksim Matijevskij</t>
  </si>
  <si>
    <t>Širvintų "Atžalyno" progimnazija</t>
  </si>
  <si>
    <t>Širvintų raj.</t>
  </si>
  <si>
    <t>Audrius Petrašiūnas</t>
  </si>
  <si>
    <t>Dominykas Pakalnis</t>
  </si>
  <si>
    <t>Aleksandras Kolosovas</t>
  </si>
  <si>
    <t>Mantvydas Krencius</t>
  </si>
  <si>
    <t>Armandas Pimpis</t>
  </si>
  <si>
    <t>Rokas Uznys</t>
  </si>
  <si>
    <t>Dovydas Kolka</t>
  </si>
  <si>
    <t>Eigirdas Kekys</t>
  </si>
  <si>
    <t>Aleksas Orlov</t>
  </si>
  <si>
    <t>Bernardas Sabaitis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</si>
</sst>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:ss.0"/>
    <numFmt numFmtId="165" formatCode="0.0"/>
    <numFmt numFmtId="166" formatCode="m:ss.00"/>
    <numFmt numFmtId="167" formatCode="yyyy"/>
  </numFmts>
  <fonts count="21">
    <font>
      <sz val="10"/>
      <name val="Arial"/>
      <charset val="186"/>
    </font>
    <font>
      <b/>
      <sz val="22"/>
      <name val="Arial"/>
      <family val="2"/>
      <charset val="186"/>
    </font>
    <font>
      <b/>
      <sz val="10"/>
      <name val="Arial"/>
      <family val="2"/>
      <charset val="186"/>
    </font>
    <font>
      <sz val="16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12"/>
      <name val="Arial"/>
      <family val="2"/>
      <charset val="186"/>
    </font>
    <font>
      <sz val="14"/>
      <name val="Arial"/>
      <family val="2"/>
      <charset val="186"/>
    </font>
    <font>
      <sz val="18"/>
      <name val="Arial"/>
      <family val="2"/>
      <charset val="186"/>
    </font>
    <font>
      <sz val="10"/>
      <name val="Helv"/>
    </font>
    <font>
      <sz val="10"/>
      <name val="Helv"/>
      <charset val="186"/>
    </font>
    <font>
      <sz val="8"/>
      <name val="Arial"/>
      <family val="2"/>
      <charset val="186"/>
    </font>
    <font>
      <b/>
      <sz val="14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1" fillId="0" borderId="0"/>
    <xf numFmtId="0" fontId="10" fillId="0" borderId="0"/>
    <xf numFmtId="0" fontId="11" fillId="0" borderId="0"/>
    <xf numFmtId="0" fontId="12" fillId="0" borderId="0" applyFill="0" applyBorder="0" applyProtection="0">
      <alignment horizontal="center"/>
    </xf>
    <xf numFmtId="0" fontId="10" fillId="0" borderId="0"/>
    <xf numFmtId="0" fontId="19" fillId="0" borderId="0"/>
    <xf numFmtId="0" fontId="15" fillId="0" borderId="0"/>
  </cellStyleXfs>
  <cellXfs count="17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5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165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28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164" fontId="6" fillId="0" borderId="30" xfId="0" applyNumberFormat="1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1" fontId="5" fillId="0" borderId="23" xfId="0" applyNumberFormat="1" applyFont="1" applyBorder="1" applyAlignment="1" applyProtection="1">
      <alignment horizontal="center" vertical="center"/>
      <protection locked="0"/>
    </xf>
    <xf numFmtId="1" fontId="5" fillId="0" borderId="13" xfId="0" applyNumberFormat="1" applyFont="1" applyBorder="1" applyAlignment="1" applyProtection="1">
      <alignment horizontal="center" vertical="center"/>
      <protection locked="0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2" fontId="5" fillId="0" borderId="23" xfId="0" applyNumberFormat="1" applyFont="1" applyBorder="1" applyAlignment="1" applyProtection="1">
      <alignment horizontal="center" vertical="center"/>
      <protection locked="0"/>
    </xf>
    <xf numFmtId="2" fontId="5" fillId="0" borderId="13" xfId="0" applyNumberFormat="1" applyFont="1" applyBorder="1" applyAlignment="1" applyProtection="1">
      <alignment horizontal="center" vertical="center"/>
      <protection locked="0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165" fontId="15" fillId="0" borderId="0" xfId="0" applyNumberFormat="1" applyFont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left" vertical="center"/>
      <protection locked="0"/>
    </xf>
    <xf numFmtId="0" fontId="5" fillId="0" borderId="39" xfId="0" applyFont="1" applyBorder="1" applyAlignment="1" applyProtection="1">
      <alignment horizontal="left" vertical="center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0" fontId="17" fillId="0" borderId="45" xfId="0" applyFont="1" applyBorder="1" applyAlignment="1" applyProtection="1">
      <alignment horizontal="left" vertical="center"/>
      <protection locked="0"/>
    </xf>
    <xf numFmtId="0" fontId="17" fillId="0" borderId="39" xfId="0" applyFont="1" applyBorder="1" applyAlignment="1" applyProtection="1">
      <alignment horizontal="left" vertical="center"/>
      <protection locked="0"/>
    </xf>
    <xf numFmtId="0" fontId="17" fillId="0" borderId="46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vertical="center"/>
    </xf>
    <xf numFmtId="0" fontId="17" fillId="0" borderId="1" xfId="0" applyFont="1" applyBorder="1" applyAlignment="1" applyProtection="1">
      <alignment horizontal="left" vertical="center"/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166" fontId="5" fillId="0" borderId="23" xfId="0" applyNumberFormat="1" applyFont="1" applyBorder="1" applyAlignment="1" applyProtection="1">
      <alignment horizontal="center" vertical="center"/>
      <protection locked="0"/>
    </xf>
    <xf numFmtId="166" fontId="5" fillId="0" borderId="13" xfId="0" applyNumberFormat="1" applyFont="1" applyBorder="1" applyAlignment="1" applyProtection="1">
      <alignment horizontal="center" vertical="center"/>
      <protection locked="0"/>
    </xf>
    <xf numFmtId="166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5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8" fillId="0" borderId="0" xfId="0" applyFont="1" applyAlignment="1" applyProtection="1">
      <alignment horizontal="center" vertical="center"/>
      <protection locked="0"/>
    </xf>
    <xf numFmtId="167" fontId="17" fillId="0" borderId="1" xfId="0" applyNumberFormat="1" applyFont="1" applyBorder="1" applyAlignment="1" applyProtection="1">
      <alignment horizontal="center" vertical="center"/>
      <protection locked="0"/>
    </xf>
    <xf numFmtId="167" fontId="17" fillId="0" borderId="2" xfId="0" applyNumberFormat="1" applyFont="1" applyBorder="1" applyAlignment="1" applyProtection="1">
      <alignment horizontal="center" vertical="center"/>
      <protection locked="0"/>
    </xf>
    <xf numFmtId="167" fontId="17" fillId="0" borderId="3" xfId="0" applyNumberFormat="1" applyFont="1" applyBorder="1" applyAlignment="1" applyProtection="1">
      <alignment horizontal="center" vertical="center"/>
      <protection locked="0"/>
    </xf>
    <xf numFmtId="167" fontId="5" fillId="0" borderId="8" xfId="0" applyNumberFormat="1" applyFont="1" applyBorder="1" applyAlignment="1" applyProtection="1">
      <alignment horizontal="center" vertical="center"/>
      <protection locked="0"/>
    </xf>
    <xf numFmtId="167" fontId="5" fillId="0" borderId="12" xfId="0" applyNumberFormat="1" applyFont="1" applyBorder="1" applyAlignment="1" applyProtection="1">
      <alignment horizontal="center" vertical="center"/>
      <protection locked="0"/>
    </xf>
    <xf numFmtId="167" fontId="5" fillId="0" borderId="16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18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167" fontId="5" fillId="0" borderId="22" xfId="0" applyNumberFormat="1" applyFont="1" applyBorder="1" applyAlignment="1">
      <alignment horizontal="center" vertical="center"/>
    </xf>
    <xf numFmtId="167" fontId="5" fillId="0" borderId="18" xfId="0" applyNumberFormat="1" applyFont="1" applyBorder="1" applyAlignment="1">
      <alignment horizontal="center" vertical="center"/>
    </xf>
    <xf numFmtId="2" fontId="0" fillId="0" borderId="0" xfId="0" applyNumberFormat="1"/>
    <xf numFmtId="0" fontId="4" fillId="0" borderId="18" xfId="0" applyFont="1" applyBorder="1" applyAlignment="1">
      <alignment horizontal="center" vertical="center" wrapText="1"/>
    </xf>
    <xf numFmtId="166" fontId="5" fillId="0" borderId="22" xfId="0" applyNumberFormat="1" applyFont="1" applyBorder="1" applyAlignment="1">
      <alignment horizontal="center" vertical="center"/>
    </xf>
    <xf numFmtId="166" fontId="5" fillId="0" borderId="18" xfId="0" applyNumberFormat="1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2" xfId="0" applyNumberFormat="1" applyFont="1" applyBorder="1" applyAlignment="1">
      <alignment horizontal="center" vertical="center"/>
    </xf>
    <xf numFmtId="164" fontId="5" fillId="0" borderId="43" xfId="0" applyNumberFormat="1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left" vertical="center" indent="2"/>
      <protection locked="0"/>
    </xf>
    <xf numFmtId="0" fontId="2" fillId="0" borderId="12" xfId="0" applyFont="1" applyBorder="1" applyAlignment="1" applyProtection="1">
      <alignment horizontal="left" vertical="center" indent="2"/>
      <protection locked="0"/>
    </xf>
    <xf numFmtId="0" fontId="5" fillId="0" borderId="3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164" fontId="5" fillId="0" borderId="32" xfId="0" applyNumberFormat="1" applyFont="1" applyBorder="1" applyAlignment="1">
      <alignment horizontal="center" vertical="center" wrapText="1"/>
    </xf>
    <xf numFmtId="164" fontId="5" fillId="0" borderId="38" xfId="0" applyNumberFormat="1" applyFont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  <protection locked="0"/>
    </xf>
    <xf numFmtId="14" fontId="4" fillId="0" borderId="8" xfId="0" applyNumberFormat="1" applyFont="1" applyBorder="1" applyAlignment="1" applyProtection="1">
      <alignment horizontal="center" vertical="center"/>
      <protection locked="0"/>
    </xf>
    <xf numFmtId="164" fontId="5" fillId="0" borderId="47" xfId="0" applyNumberFormat="1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9" fillId="0" borderId="8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</cellXfs>
  <cellStyles count="8">
    <cellStyle name="_PERSONAL" xfId="1" xr:uid="{00000000-0005-0000-0000-000000000000}"/>
    <cellStyle name="Įprastas" xfId="0" builtinId="0"/>
    <cellStyle name="Įprastas 2" xfId="6" xr:uid="{CB364666-D39D-495F-BB64-E8427471882A}"/>
    <cellStyle name="Įprastas 2 2" xfId="7" xr:uid="{8F06AF92-3119-4C6B-B35A-F7F221845BE5}"/>
    <cellStyle name="norm?ln?_laroux" xfId="2" xr:uid="{00000000-0005-0000-0000-000001000000}"/>
    <cellStyle name="normįlnķ_laroux" xfId="3" xr:uid="{00000000-0005-0000-0000-000003000000}"/>
    <cellStyle name="p/n" xfId="4" xr:uid="{00000000-0005-0000-0000-000004000000}"/>
    <cellStyle name="Style 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autoPageBreaks="0"/>
  </sheetPr>
  <dimension ref="A1:M279"/>
  <sheetViews>
    <sheetView tabSelected="1" showOutlineSymbols="0" topLeftCell="A143" zoomScale="120" zoomScaleNormal="120" workbookViewId="0">
      <selection activeCell="L160" sqref="L160"/>
    </sheetView>
  </sheetViews>
  <sheetFormatPr defaultColWidth="2.44140625" defaultRowHeight="13.8" zeroHeight="1" outlineLevelRow="1"/>
  <cols>
    <col min="1" max="1" width="10.77734375" style="28" customWidth="1"/>
    <col min="2" max="2" width="20.5546875" style="28" customWidth="1"/>
    <col min="3" max="3" width="9" style="28" customWidth="1"/>
    <col min="4" max="9" width="6.33203125" style="28" customWidth="1"/>
    <col min="10" max="10" width="6.6640625" style="28" customWidth="1"/>
    <col min="11" max="11" width="6.33203125" style="28" customWidth="1"/>
    <col min="12" max="12" width="7.33203125" style="28" customWidth="1"/>
    <col min="13" max="13" width="7.21875" style="104" customWidth="1"/>
    <col min="14" max="14" width="5.109375" style="28" customWidth="1"/>
    <col min="15" max="16384" width="2.44140625" style="28"/>
  </cols>
  <sheetData>
    <row r="1" spans="1:12" ht="39.6" customHeight="1">
      <c r="A1" s="19"/>
      <c r="B1" s="137" t="s">
        <v>22</v>
      </c>
      <c r="C1" s="137"/>
      <c r="D1" s="137"/>
      <c r="E1" s="137"/>
      <c r="F1" s="137"/>
      <c r="G1" s="137"/>
      <c r="H1" s="137"/>
      <c r="I1" s="137"/>
      <c r="J1" s="137"/>
      <c r="K1" s="137"/>
      <c r="L1" s="1"/>
    </row>
    <row r="2" spans="1:12" ht="4.8" customHeight="1">
      <c r="A2" s="20"/>
      <c r="B2" s="29"/>
      <c r="C2" s="29"/>
      <c r="D2" s="29"/>
      <c r="E2" s="29"/>
      <c r="F2" s="29"/>
      <c r="G2" s="29"/>
      <c r="H2" s="29"/>
      <c r="I2" s="29"/>
      <c r="J2" s="29"/>
      <c r="K2" s="29"/>
      <c r="L2" s="16"/>
    </row>
    <row r="3" spans="1:12" ht="18" customHeight="1">
      <c r="A3" s="17"/>
      <c r="B3" s="140" t="s">
        <v>17</v>
      </c>
      <c r="C3" s="140"/>
      <c r="D3" s="140"/>
      <c r="E3" s="140"/>
      <c r="F3" s="140"/>
      <c r="G3" s="30"/>
      <c r="H3" s="30"/>
      <c r="I3" s="138">
        <v>44692</v>
      </c>
      <c r="J3" s="138"/>
      <c r="K3" s="138"/>
      <c r="L3" s="17"/>
    </row>
    <row r="4" spans="1:12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0.100000000000001" customHeight="1">
      <c r="A5" s="75">
        <v>1</v>
      </c>
      <c r="B5" s="126" t="s">
        <v>30</v>
      </c>
      <c r="C5" s="127"/>
      <c r="D5" s="127"/>
      <c r="E5" s="127"/>
      <c r="F5" s="127"/>
      <c r="G5" s="127"/>
      <c r="H5" s="127"/>
      <c r="I5" s="127"/>
      <c r="J5" s="127"/>
      <c r="K5" s="127"/>
      <c r="L5" s="75">
        <f>$L$15</f>
        <v>895</v>
      </c>
    </row>
    <row r="6" spans="1:12" ht="8.1" customHeight="1" outlineLevel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4.25" customHeight="1" outlineLevel="1">
      <c r="A7" s="128" t="s">
        <v>11</v>
      </c>
      <c r="B7" s="122" t="s">
        <v>6</v>
      </c>
      <c r="C7" s="132" t="s">
        <v>21</v>
      </c>
      <c r="D7" s="141" t="s">
        <v>3</v>
      </c>
      <c r="E7" s="142"/>
      <c r="F7" s="143" t="s">
        <v>2</v>
      </c>
      <c r="G7" s="144"/>
      <c r="H7" s="141" t="s">
        <v>7</v>
      </c>
      <c r="I7" s="142"/>
      <c r="J7" s="145" t="s">
        <v>18</v>
      </c>
      <c r="K7" s="146"/>
      <c r="L7" s="122" t="s">
        <v>8</v>
      </c>
    </row>
    <row r="8" spans="1:12" ht="15" customHeight="1" outlineLevel="1" thickBot="1">
      <c r="A8" s="129"/>
      <c r="B8" s="123"/>
      <c r="C8" s="133"/>
      <c r="D8" s="50" t="s">
        <v>10</v>
      </c>
      <c r="E8" s="51" t="s">
        <v>0</v>
      </c>
      <c r="F8" s="5" t="s">
        <v>10</v>
      </c>
      <c r="G8" s="4" t="s">
        <v>0</v>
      </c>
      <c r="H8" s="6" t="s">
        <v>10</v>
      </c>
      <c r="I8" s="7" t="s">
        <v>0</v>
      </c>
      <c r="J8" s="64" t="s">
        <v>10</v>
      </c>
      <c r="K8" s="65" t="s">
        <v>0</v>
      </c>
      <c r="L8" s="123"/>
    </row>
    <row r="9" spans="1:12" outlineLevel="1">
      <c r="A9" s="32" t="s">
        <v>24</v>
      </c>
      <c r="B9" s="77" t="s">
        <v>25</v>
      </c>
      <c r="C9" s="108">
        <v>39856</v>
      </c>
      <c r="D9" s="70">
        <v>8.1300000000000008</v>
      </c>
      <c r="E9" s="21">
        <f>LOOKUP(D9,'Taškų '!$I$8:I$158,'Taškų '!$H$8:$H$158)</f>
        <v>82</v>
      </c>
      <c r="F9" s="67">
        <v>536</v>
      </c>
      <c r="G9" s="21">
        <f>LOOKUP(F9,'Taškų '!$E$8:$E$158,'Taškų '!$C$8:$C$158)</f>
        <v>74</v>
      </c>
      <c r="H9" s="70">
        <v>35.5</v>
      </c>
      <c r="I9" s="22">
        <f>LOOKUP(H9,'Taškų '!$D$8:$D$158,'Taškų '!$C$8:$C$158)</f>
        <v>35</v>
      </c>
      <c r="J9" s="88">
        <v>1.6282407407407409E-3</v>
      </c>
      <c r="K9" s="21">
        <f>LOOKUP(J9,'Taškų '!$J$8:$J$158,'Taškų '!$H$8:$H$158)</f>
        <v>83</v>
      </c>
      <c r="L9" s="61">
        <f t="shared" ref="L9:L14" si="0">SUM(E9+G9+I9+K9)</f>
        <v>274</v>
      </c>
    </row>
    <row r="10" spans="1:12" outlineLevel="1">
      <c r="A10" s="33" t="s">
        <v>24</v>
      </c>
      <c r="B10" s="78" t="s">
        <v>120</v>
      </c>
      <c r="C10" s="109">
        <v>39813</v>
      </c>
      <c r="D10" s="71">
        <v>9.0299999999999994</v>
      </c>
      <c r="E10" s="9">
        <f>LOOKUP(D10,'Taškų '!$I$8:I$158,'Taškų '!$H$8:$H$158)</f>
        <v>52</v>
      </c>
      <c r="F10" s="68"/>
      <c r="G10" s="9">
        <v>0</v>
      </c>
      <c r="H10" s="71">
        <v>40.71</v>
      </c>
      <c r="I10" s="10">
        <f>LOOKUP(H10,'Taškų '!$D$8:$D$158,'Taškų '!$C$8:$C$158)</f>
        <v>43</v>
      </c>
      <c r="J10" s="89">
        <v>2.0155092592592594E-3</v>
      </c>
      <c r="K10" s="66">
        <f>LOOKUP(J10,'Taškų '!$J$8:$J$158,'Taškų '!$H$8:$H$158)</f>
        <v>26</v>
      </c>
      <c r="L10" s="62">
        <f t="shared" si="0"/>
        <v>121</v>
      </c>
    </row>
    <row r="11" spans="1:12" outlineLevel="1">
      <c r="A11" s="33" t="s">
        <v>24</v>
      </c>
      <c r="B11" s="78" t="s">
        <v>26</v>
      </c>
      <c r="C11" s="109">
        <v>39817</v>
      </c>
      <c r="D11" s="71">
        <v>9.25</v>
      </c>
      <c r="E11" s="9">
        <f>LOOKUP(D11,'Taškų '!$I$8:I$158,'Taškų '!$H$8:$H$158)</f>
        <v>46</v>
      </c>
      <c r="F11" s="68">
        <v>384</v>
      </c>
      <c r="G11" s="9">
        <f>LOOKUP(F11,'Taškų '!$E$8:$E$158,'Taškų '!$C$8:$C$158)</f>
        <v>23</v>
      </c>
      <c r="H11" s="71">
        <v>42.92</v>
      </c>
      <c r="I11" s="10">
        <f>LOOKUP(H11,'Taškų '!$D$8:$D$158,'Taškų '!$C$8:$C$158)</f>
        <v>46</v>
      </c>
      <c r="J11" s="89">
        <v>2.1758101851851856E-3</v>
      </c>
      <c r="K11" s="66">
        <f>LOOKUP(J11,'Taškų '!$J$8:$J$158,'Taškų '!$H$8:$H$158)</f>
        <v>12</v>
      </c>
      <c r="L11" s="62">
        <f t="shared" si="0"/>
        <v>127</v>
      </c>
    </row>
    <row r="12" spans="1:12" outlineLevel="1">
      <c r="A12" s="33" t="s">
        <v>24</v>
      </c>
      <c r="B12" s="78" t="s">
        <v>27</v>
      </c>
      <c r="C12" s="109">
        <v>39624</v>
      </c>
      <c r="D12" s="71">
        <v>9.19</v>
      </c>
      <c r="E12" s="9">
        <f>LOOKUP(D12,'Taškų '!$I$8:I$158,'Taškų '!$H$8:$H$158)</f>
        <v>49</v>
      </c>
      <c r="F12" s="68">
        <v>425</v>
      </c>
      <c r="G12" s="9">
        <f>LOOKUP(F12,'Taškų '!$E$8:$E$158,'Taškų '!$C$8:$C$158)</f>
        <v>37</v>
      </c>
      <c r="H12" s="71">
        <v>41.35</v>
      </c>
      <c r="I12" s="10">
        <f>LOOKUP(H12,'Taškų '!$D$8:$D$158,'Taškų '!$C$8:$C$158)</f>
        <v>44</v>
      </c>
      <c r="J12" s="89">
        <v>1.8364583333333332E-3</v>
      </c>
      <c r="K12" s="66">
        <f>LOOKUP(J12,'Taškų '!$J$8:$J$158,'Taškų '!$H$8:$H$158)</f>
        <v>48</v>
      </c>
      <c r="L12" s="62">
        <f t="shared" si="0"/>
        <v>178</v>
      </c>
    </row>
    <row r="13" spans="1:12" outlineLevel="1">
      <c r="A13" s="33" t="s">
        <v>24</v>
      </c>
      <c r="B13" s="78" t="s">
        <v>28</v>
      </c>
      <c r="C13" s="109">
        <v>39690</v>
      </c>
      <c r="D13" s="71">
        <v>9.33</v>
      </c>
      <c r="E13" s="25">
        <f>LOOKUP(D13,'Taškų '!$I$8:I$158,'Taškų '!$H$8:$H$158)</f>
        <v>44</v>
      </c>
      <c r="F13" s="68">
        <v>431</v>
      </c>
      <c r="G13" s="9">
        <f>LOOKUP(F13,'Taškų '!$E$8:$E$158,'Taškų '!$C$8:$C$158)</f>
        <v>39</v>
      </c>
      <c r="H13" s="71">
        <v>34.049999999999997</v>
      </c>
      <c r="I13" s="10">
        <f>LOOKUP(H13,'Taškų '!$D$8:$D$158,'Taškų '!$C$8:$C$158)</f>
        <v>34</v>
      </c>
      <c r="J13" s="89">
        <v>1.7773148148148149E-3</v>
      </c>
      <c r="K13" s="66">
        <f>LOOKUP(J13,'Taškų '!$J$8:$J$158,'Taškų '!$H$8:$H$158)</f>
        <v>57</v>
      </c>
      <c r="L13" s="62">
        <f t="shared" si="0"/>
        <v>174</v>
      </c>
    </row>
    <row r="14" spans="1:12" ht="14.4" outlineLevel="1" thickBot="1">
      <c r="A14" s="35" t="s">
        <v>24</v>
      </c>
      <c r="B14" s="79" t="s">
        <v>29</v>
      </c>
      <c r="C14" s="110">
        <v>39998</v>
      </c>
      <c r="D14" s="72">
        <v>9</v>
      </c>
      <c r="E14" s="13">
        <f>LOOKUP(D14,'Taškų '!$I$8:I$158,'Taškų '!$H$8:$H$158)</f>
        <v>52</v>
      </c>
      <c r="F14" s="69">
        <v>428</v>
      </c>
      <c r="G14" s="12">
        <f>LOOKUP(F14,'Taškų '!$E$8:$E$158,'Taškų '!$C$8:$C$158)</f>
        <v>38</v>
      </c>
      <c r="H14" s="72">
        <v>24.06</v>
      </c>
      <c r="I14" s="23">
        <f>LOOKUP(H14,'Taškų '!$D$8:$D$158,'Taškų '!$C$8:$C$158)</f>
        <v>20</v>
      </c>
      <c r="J14" s="90">
        <v>1.9608796296296297E-3</v>
      </c>
      <c r="K14" s="13">
        <f>LOOKUP(J14,'Taškų '!$J$8:$J$158,'Taškų '!$H$8:$H$158)</f>
        <v>32</v>
      </c>
      <c r="L14" s="63">
        <f t="shared" si="0"/>
        <v>142</v>
      </c>
    </row>
    <row r="15" spans="1:12" ht="14.25" customHeight="1" outlineLevel="1" thickBot="1">
      <c r="A15" s="1"/>
      <c r="B15" s="1"/>
      <c r="C15" s="1"/>
      <c r="D15" s="14"/>
      <c r="E15" s="14"/>
      <c r="F15" s="14"/>
      <c r="G15" s="14"/>
      <c r="H15" s="124" t="s">
        <v>13</v>
      </c>
      <c r="I15" s="125"/>
      <c r="J15" s="139"/>
      <c r="K15" s="139"/>
      <c r="L15" s="52">
        <f>SUM(L9:L14)-MIN(L9:L14)</f>
        <v>895</v>
      </c>
    </row>
    <row r="16" spans="1:12" ht="9.75" customHeight="1" outlineLevel="1">
      <c r="A16" s="1"/>
      <c r="B16" s="1"/>
      <c r="C16" s="1"/>
      <c r="D16" s="1"/>
      <c r="E16" s="1"/>
      <c r="F16" s="1"/>
      <c r="G16" s="1"/>
      <c r="H16" s="53"/>
      <c r="I16" s="53"/>
      <c r="J16" s="53"/>
      <c r="K16" s="53"/>
      <c r="L16" s="54"/>
    </row>
    <row r="17" spans="1:12" ht="9.9" customHeight="1" outlineLevel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0.100000000000001" customHeight="1">
      <c r="A18" s="75">
        <v>2</v>
      </c>
      <c r="B18" s="126" t="s">
        <v>31</v>
      </c>
      <c r="C18" s="127"/>
      <c r="D18" s="127"/>
      <c r="E18" s="127"/>
      <c r="F18" s="127"/>
      <c r="G18" s="127"/>
      <c r="H18" s="127"/>
      <c r="I18" s="127"/>
      <c r="J18" s="127"/>
      <c r="K18" s="127"/>
      <c r="L18" s="75">
        <f>$L$28</f>
        <v>691</v>
      </c>
    </row>
    <row r="19" spans="1:12" ht="8.1" customHeight="1" outlineLevel="1" thickBo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outlineLevel="1">
      <c r="A20" s="128" t="s">
        <v>11</v>
      </c>
      <c r="B20" s="122" t="s">
        <v>6</v>
      </c>
      <c r="C20" s="132" t="s">
        <v>21</v>
      </c>
      <c r="D20" s="141" t="s">
        <v>3</v>
      </c>
      <c r="E20" s="142"/>
      <c r="F20" s="143" t="s">
        <v>2</v>
      </c>
      <c r="G20" s="144"/>
      <c r="H20" s="141" t="s">
        <v>7</v>
      </c>
      <c r="I20" s="142"/>
      <c r="J20" s="145" t="s">
        <v>18</v>
      </c>
      <c r="K20" s="146"/>
      <c r="L20" s="122" t="s">
        <v>8</v>
      </c>
    </row>
    <row r="21" spans="1:12" ht="14.4" outlineLevel="1" thickBot="1">
      <c r="A21" s="129"/>
      <c r="B21" s="123"/>
      <c r="C21" s="133"/>
      <c r="D21" s="6" t="s">
        <v>10</v>
      </c>
      <c r="E21" s="7" t="s">
        <v>0</v>
      </c>
      <c r="F21" s="5" t="s">
        <v>10</v>
      </c>
      <c r="G21" s="4" t="s">
        <v>0</v>
      </c>
      <c r="H21" s="6" t="s">
        <v>10</v>
      </c>
      <c r="I21" s="7" t="s">
        <v>0</v>
      </c>
      <c r="J21" s="8" t="s">
        <v>10</v>
      </c>
      <c r="K21" s="4" t="s">
        <v>0</v>
      </c>
      <c r="L21" s="123"/>
    </row>
    <row r="22" spans="1:12" outlineLevel="1">
      <c r="A22" s="32" t="s">
        <v>32</v>
      </c>
      <c r="B22" s="80" t="s">
        <v>33</v>
      </c>
      <c r="C22" s="108">
        <v>39447</v>
      </c>
      <c r="D22" s="70">
        <v>8.7100000000000009</v>
      </c>
      <c r="E22" s="9">
        <f>LOOKUP(D22,'Taškų '!$I$8:I$158,'Taškų '!$H$8:$H$158)</f>
        <v>61</v>
      </c>
      <c r="F22" s="67">
        <v>403</v>
      </c>
      <c r="G22" s="10">
        <f>LOOKUP(F22,'Taškų '!$E$8:$E$158,'Taškų '!$C$8:$C$158)</f>
        <v>30</v>
      </c>
      <c r="H22" s="70">
        <v>44.39</v>
      </c>
      <c r="I22" s="21">
        <f>LOOKUP(H22,'Taškų '!$D$8:$D$158,'Taškų '!$C$8:$C$158)</f>
        <v>49</v>
      </c>
      <c r="J22" s="88">
        <v>2.0958333333333332E-3</v>
      </c>
      <c r="K22" s="21">
        <f>LOOKUP(J22,'Taškų '!$J$8:$J$158,'Taškų '!$H$8:$H$158)</f>
        <v>18</v>
      </c>
      <c r="L22" s="18">
        <f t="shared" ref="L22:L27" si="1">SUM(E22+G22+I22+K22)</f>
        <v>158</v>
      </c>
    </row>
    <row r="23" spans="1:12" outlineLevel="1">
      <c r="A23" s="34" t="s">
        <v>32</v>
      </c>
      <c r="B23" s="81" t="s">
        <v>34</v>
      </c>
      <c r="C23" s="109">
        <v>39447</v>
      </c>
      <c r="D23" s="71">
        <v>8.8000000000000007</v>
      </c>
      <c r="E23" s="9">
        <f>LOOKUP(D23,'Taškų '!$I$8:I$158,'Taškų '!$H$8:$H$158)</f>
        <v>58</v>
      </c>
      <c r="F23" s="68">
        <v>421</v>
      </c>
      <c r="G23" s="10">
        <f>LOOKUP(F23,'Taškų '!$E$8:$E$158,'Taškų '!$C$8:$C$158)</f>
        <v>36</v>
      </c>
      <c r="H23" s="71">
        <v>44.2</v>
      </c>
      <c r="I23" s="9">
        <f>LOOKUP(H23,'Taškų '!$D$8:$D$158,'Taškų '!$C$8:$C$158)</f>
        <v>49</v>
      </c>
      <c r="J23" s="89">
        <v>2.1046296296296295E-3</v>
      </c>
      <c r="K23" s="9">
        <f>LOOKUP(J23,'Taškų '!$J$8:$J$158,'Taškų '!$H$8:$H$158)</f>
        <v>17</v>
      </c>
      <c r="L23" s="11">
        <f t="shared" si="1"/>
        <v>160</v>
      </c>
    </row>
    <row r="24" spans="1:12" outlineLevel="1">
      <c r="A24" s="34" t="s">
        <v>32</v>
      </c>
      <c r="B24" s="81" t="s">
        <v>35</v>
      </c>
      <c r="C24" s="109">
        <v>39447</v>
      </c>
      <c r="D24" s="71">
        <v>9.5399999999999991</v>
      </c>
      <c r="E24" s="9">
        <f>LOOKUP(D24,'Taškų '!$I$8:I$158,'Taškų '!$H$8:$H$158)</f>
        <v>38</v>
      </c>
      <c r="F24" s="68">
        <v>371</v>
      </c>
      <c r="G24" s="10">
        <f>LOOKUP(F24,'Taškų '!$E$8:$E$158,'Taškų '!$C$8:$C$158)</f>
        <v>19</v>
      </c>
      <c r="H24" s="71">
        <v>41.93</v>
      </c>
      <c r="I24" s="9">
        <f>LOOKUP(H24,'Taškų '!$D$8:$D$158,'Taškų '!$C$8:$C$158)</f>
        <v>44</v>
      </c>
      <c r="J24" s="89">
        <v>2.0596064814814813E-3</v>
      </c>
      <c r="K24" s="9">
        <f>LOOKUP(J24,'Taškų '!$J$8:$J$158,'Taškų '!$H$8:$H$158)</f>
        <v>21</v>
      </c>
      <c r="L24" s="11">
        <f t="shared" si="1"/>
        <v>122</v>
      </c>
    </row>
    <row r="25" spans="1:12" outlineLevel="1">
      <c r="A25" s="34" t="s">
        <v>32</v>
      </c>
      <c r="B25" s="81" t="s">
        <v>36</v>
      </c>
      <c r="C25" s="109">
        <v>39813</v>
      </c>
      <c r="D25" s="71">
        <v>9.65</v>
      </c>
      <c r="E25" s="9">
        <f>LOOKUP(D25,'Taškų '!$I$8:I$158,'Taškų '!$H$8:$H$158)</f>
        <v>36</v>
      </c>
      <c r="F25" s="68">
        <v>350</v>
      </c>
      <c r="G25" s="10">
        <f>LOOKUP(F25,'Taškų '!$E$8:$E$158,'Taškų '!$C$8:$C$158)</f>
        <v>12</v>
      </c>
      <c r="H25" s="71">
        <v>38.17</v>
      </c>
      <c r="I25" s="9">
        <f>LOOKUP(H25,'Taškų '!$D$8:$D$158,'Taškų '!$C$8:$C$158)</f>
        <v>40</v>
      </c>
      <c r="J25" s="89">
        <v>2.0216435185185185E-3</v>
      </c>
      <c r="K25" s="9">
        <f>LOOKUP(J25,'Taškų '!$J$8:$J$158,'Taškų '!$H$8:$H$158)</f>
        <v>26</v>
      </c>
      <c r="L25" s="11">
        <f t="shared" si="1"/>
        <v>114</v>
      </c>
    </row>
    <row r="26" spans="1:12" outlineLevel="1">
      <c r="A26" s="34" t="s">
        <v>32</v>
      </c>
      <c r="B26" s="81" t="s">
        <v>37</v>
      </c>
      <c r="C26" s="109">
        <v>39813</v>
      </c>
      <c r="D26" s="71">
        <v>9.35</v>
      </c>
      <c r="E26" s="9">
        <f>LOOKUP(D26,'Taškų '!$I$8:I$158,'Taškų '!$H$8:$H$158)</f>
        <v>44</v>
      </c>
      <c r="F26" s="68">
        <v>405</v>
      </c>
      <c r="G26" s="10">
        <f>LOOKUP(F26,'Taškų '!$E$8:$E$158,'Taškų '!$C$8:$C$158)</f>
        <v>30</v>
      </c>
      <c r="H26" s="71">
        <v>35.630000000000003</v>
      </c>
      <c r="I26" s="9">
        <f>LOOKUP(H26,'Taškų '!$D$8:$D$158,'Taškų '!$C$8:$C$158)</f>
        <v>35</v>
      </c>
      <c r="J26" s="89">
        <v>2.0011574074074077E-3</v>
      </c>
      <c r="K26" s="9">
        <f>LOOKUP(J26,'Taškų '!$J$8:$J$158,'Taškų '!$H$8:$H$158)</f>
        <v>28</v>
      </c>
      <c r="L26" s="11">
        <f t="shared" si="1"/>
        <v>137</v>
      </c>
    </row>
    <row r="27" spans="1:12" ht="14.4" outlineLevel="1" thickBot="1">
      <c r="A27" s="41" t="s">
        <v>32</v>
      </c>
      <c r="B27" s="82" t="s">
        <v>38</v>
      </c>
      <c r="C27" s="110">
        <v>39813</v>
      </c>
      <c r="D27" s="72">
        <v>10.11</v>
      </c>
      <c r="E27" s="12">
        <f>LOOKUP(D27,'Taškų '!$I$8:I$158,'Taškų '!$H$8:$H$158)</f>
        <v>25</v>
      </c>
      <c r="F27" s="69">
        <v>339</v>
      </c>
      <c r="G27" s="13">
        <f>LOOKUP(F27,'Taškų '!$E$8:$E$158,'Taškų '!$C$8:$C$158)</f>
        <v>8</v>
      </c>
      <c r="H27" s="72">
        <v>44.62</v>
      </c>
      <c r="I27" s="55">
        <f>LOOKUP(H27,'Taškų '!$D$8:$D$158,'Taškų '!$C$8:$C$158)</f>
        <v>49</v>
      </c>
      <c r="J27" s="90">
        <v>2.2619212962962962E-3</v>
      </c>
      <c r="K27" s="25">
        <f>LOOKUP(J27,'Taškų '!$J$8:$J$158,'Taškų '!$H$8:$H$158)</f>
        <v>6</v>
      </c>
      <c r="L27" s="26">
        <f t="shared" si="1"/>
        <v>88</v>
      </c>
    </row>
    <row r="28" spans="1:12" ht="14.25" customHeight="1" outlineLevel="1" thickBot="1">
      <c r="A28" s="1"/>
      <c r="B28" s="1"/>
      <c r="C28" s="1"/>
      <c r="D28" s="14"/>
      <c r="E28" s="14"/>
      <c r="F28" s="14"/>
      <c r="G28" s="14"/>
      <c r="H28" s="124" t="s">
        <v>13</v>
      </c>
      <c r="I28" s="125"/>
      <c r="J28" s="125"/>
      <c r="K28" s="125"/>
      <c r="L28" s="52">
        <f>SUM(L22:L27)-MIN(L22:L27)</f>
        <v>691</v>
      </c>
    </row>
    <row r="29" spans="1:12" ht="14.25" customHeight="1" outlineLevel="1">
      <c r="A29" s="1"/>
      <c r="B29" s="1"/>
      <c r="C29" s="1"/>
      <c r="D29" s="1"/>
      <c r="E29" s="1"/>
      <c r="F29" s="1"/>
      <c r="G29" s="1"/>
      <c r="H29" s="147"/>
      <c r="I29" s="147"/>
      <c r="J29" s="147"/>
      <c r="K29" s="147"/>
      <c r="L29" s="54"/>
    </row>
    <row r="30" spans="1:12" ht="9.9" customHeight="1" outlineLevel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20.100000000000001" customHeight="1">
      <c r="A31" s="75">
        <v>3</v>
      </c>
      <c r="B31" s="126" t="s">
        <v>39</v>
      </c>
      <c r="C31" s="127"/>
      <c r="D31" s="127"/>
      <c r="E31" s="127"/>
      <c r="F31" s="127"/>
      <c r="G31" s="127"/>
      <c r="H31" s="127"/>
      <c r="I31" s="127"/>
      <c r="J31" s="127"/>
      <c r="K31" s="127"/>
      <c r="L31" s="75">
        <f>$L$41</f>
        <v>778</v>
      </c>
    </row>
    <row r="32" spans="1:12" ht="8.1" customHeight="1" outlineLevel="1" thickBo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outlineLevel="1">
      <c r="A33" s="128" t="s">
        <v>11</v>
      </c>
      <c r="B33" s="122" t="s">
        <v>6</v>
      </c>
      <c r="C33" s="132" t="s">
        <v>21</v>
      </c>
      <c r="D33" s="141" t="s">
        <v>3</v>
      </c>
      <c r="E33" s="142"/>
      <c r="F33" s="143" t="s">
        <v>2</v>
      </c>
      <c r="G33" s="144"/>
      <c r="H33" s="141" t="s">
        <v>7</v>
      </c>
      <c r="I33" s="142"/>
      <c r="J33" s="145" t="s">
        <v>18</v>
      </c>
      <c r="K33" s="146"/>
      <c r="L33" s="122" t="s">
        <v>8</v>
      </c>
    </row>
    <row r="34" spans="1:12" ht="14.4" outlineLevel="1" thickBot="1">
      <c r="A34" s="129"/>
      <c r="B34" s="123"/>
      <c r="C34" s="133"/>
      <c r="D34" s="6" t="s">
        <v>10</v>
      </c>
      <c r="E34" s="7" t="s">
        <v>0</v>
      </c>
      <c r="F34" s="5" t="s">
        <v>10</v>
      </c>
      <c r="G34" s="4" t="s">
        <v>0</v>
      </c>
      <c r="H34" s="6" t="s">
        <v>10</v>
      </c>
      <c r="I34" s="7" t="s">
        <v>0</v>
      </c>
      <c r="J34" s="8" t="s">
        <v>10</v>
      </c>
      <c r="K34" s="4" t="s">
        <v>0</v>
      </c>
      <c r="L34" s="123"/>
    </row>
    <row r="35" spans="1:12" outlineLevel="1">
      <c r="A35" s="32" t="s">
        <v>23</v>
      </c>
      <c r="B35" s="80" t="s">
        <v>40</v>
      </c>
      <c r="C35" s="108">
        <v>39447</v>
      </c>
      <c r="D35" s="70">
        <v>9.26</v>
      </c>
      <c r="E35" s="9">
        <f>LOOKUP(D35,'Taškų '!$I$8:I$158,'Taškų '!$H$8:$H$158)</f>
        <v>46</v>
      </c>
      <c r="F35" s="67">
        <v>391</v>
      </c>
      <c r="G35" s="10">
        <f>LOOKUP(F35,'Taškų '!$E$8:$E$158,'Taškų '!$C$8:$C$158)</f>
        <v>26</v>
      </c>
      <c r="H35" s="70">
        <v>26.78</v>
      </c>
      <c r="I35" s="21">
        <f>LOOKUP(H35,'Taškų '!$D$8:$D$158,'Taškų '!$C$8:$C$158)</f>
        <v>23</v>
      </c>
      <c r="J35" s="88">
        <v>1.9721064814814814E-3</v>
      </c>
      <c r="K35" s="21">
        <f>LOOKUP(J35,'Taškų '!$J$8:$J$158,'Taškų '!$H$8:$H$158)</f>
        <v>30</v>
      </c>
      <c r="L35" s="18">
        <f t="shared" ref="L35:L40" si="2">SUM(E35+G35+I35+K35)</f>
        <v>125</v>
      </c>
    </row>
    <row r="36" spans="1:12" outlineLevel="1">
      <c r="A36" s="34" t="s">
        <v>23</v>
      </c>
      <c r="B36" s="81" t="s">
        <v>41</v>
      </c>
      <c r="C36" s="109">
        <v>39447</v>
      </c>
      <c r="D36" s="71">
        <v>9.1999999999999993</v>
      </c>
      <c r="E36" s="9">
        <f>LOOKUP(D36,'Taškų '!$I$8:I$158,'Taškų '!$H$8:$H$158)</f>
        <v>46</v>
      </c>
      <c r="F36" s="68">
        <v>384</v>
      </c>
      <c r="G36" s="10">
        <f>LOOKUP(F36,'Taškų '!$E$8:$E$158,'Taškų '!$C$8:$C$158)</f>
        <v>23</v>
      </c>
      <c r="H36" s="71">
        <v>39.450000000000003</v>
      </c>
      <c r="I36" s="9">
        <f>LOOKUP(H36,'Taškų '!$D$8:$D$158,'Taškų '!$C$8:$C$158)</f>
        <v>41</v>
      </c>
      <c r="J36" s="89">
        <v>1.8493055555555556E-3</v>
      </c>
      <c r="K36" s="9">
        <f>LOOKUP(J36,'Taškų '!$J$8:$J$158,'Taškų '!$H$8:$H$158)</f>
        <v>46</v>
      </c>
      <c r="L36" s="11">
        <f t="shared" si="2"/>
        <v>156</v>
      </c>
    </row>
    <row r="37" spans="1:12" outlineLevel="1">
      <c r="A37" s="34" t="s">
        <v>23</v>
      </c>
      <c r="B37" s="81" t="s">
        <v>42</v>
      </c>
      <c r="C37" s="109">
        <v>39447</v>
      </c>
      <c r="D37" s="71">
        <v>9.5</v>
      </c>
      <c r="E37" s="9">
        <f>LOOKUP(D37,'Taškų '!$I$8:I$158,'Taškų '!$H$8:$H$158)</f>
        <v>38</v>
      </c>
      <c r="F37" s="68">
        <v>321</v>
      </c>
      <c r="G37" s="10">
        <f>LOOKUP(F37,'Taškų '!$E$8:$E$158,'Taškų '!$C$8:$C$158)</f>
        <v>2</v>
      </c>
      <c r="H37" s="71">
        <v>41.5</v>
      </c>
      <c r="I37" s="9">
        <f>LOOKUP(H37,'Taškų '!$D$8:$D$158,'Taškų '!$C$8:$C$158)</f>
        <v>44</v>
      </c>
      <c r="J37" s="89">
        <v>2.0159722222222224E-3</v>
      </c>
      <c r="K37" s="9">
        <f>LOOKUP(J37,'Taškų '!$J$8:$J$158,'Taškų '!$H$8:$H$158)</f>
        <v>26</v>
      </c>
      <c r="L37" s="11">
        <f t="shared" si="2"/>
        <v>110</v>
      </c>
    </row>
    <row r="38" spans="1:12" outlineLevel="1">
      <c r="A38" s="34" t="s">
        <v>23</v>
      </c>
      <c r="B38" s="81" t="s">
        <v>43</v>
      </c>
      <c r="C38" s="109">
        <v>39813</v>
      </c>
      <c r="D38" s="71">
        <v>9.58</v>
      </c>
      <c r="E38" s="9">
        <f>LOOKUP(D38,'Taškų '!$I$8:I$158,'Taškų '!$H$8:$H$158)</f>
        <v>38</v>
      </c>
      <c r="F38" s="68">
        <v>387</v>
      </c>
      <c r="G38" s="10">
        <f>LOOKUP(F38,'Taškų '!$E$8:$E$158,'Taškų '!$C$8:$C$158)</f>
        <v>24</v>
      </c>
      <c r="H38" s="71">
        <v>35</v>
      </c>
      <c r="I38" s="9">
        <f>LOOKUP(H38,'Taškų '!$D$8:$D$158,'Taškų '!$C$8:$C$158)</f>
        <v>35</v>
      </c>
      <c r="J38" s="89">
        <v>2.0819444444444449E-3</v>
      </c>
      <c r="K38" s="9">
        <f>LOOKUP(J38,'Taškų '!$J$8:$J$158,'Taškų '!$H$8:$H$158)</f>
        <v>19</v>
      </c>
      <c r="L38" s="11">
        <f t="shared" si="2"/>
        <v>116</v>
      </c>
    </row>
    <row r="39" spans="1:12" outlineLevel="1">
      <c r="A39" s="34" t="s">
        <v>23</v>
      </c>
      <c r="B39" s="81" t="s">
        <v>44</v>
      </c>
      <c r="C39" s="109">
        <v>39447</v>
      </c>
      <c r="D39" s="71">
        <v>9</v>
      </c>
      <c r="E39" s="9">
        <f>LOOKUP(D39,'Taškų '!$I$8:I$158,'Taškų '!$H$8:$H$158)</f>
        <v>52</v>
      </c>
      <c r="F39" s="68">
        <v>403</v>
      </c>
      <c r="G39" s="10">
        <f>LOOKUP(F39,'Taškų '!$E$8:$E$158,'Taškų '!$C$8:$C$158)</f>
        <v>30</v>
      </c>
      <c r="H39" s="71">
        <v>31.9</v>
      </c>
      <c r="I39" s="9">
        <f>LOOKUP(H39,'Taškų '!$D$8:$D$158,'Taškų '!$C$8:$C$158)</f>
        <v>30</v>
      </c>
      <c r="J39" s="89">
        <v>1.7800925925925927E-3</v>
      </c>
      <c r="K39" s="9">
        <f>LOOKUP(J39,'Taškų '!$J$8:$J$158,'Taškų '!$H$8:$H$158)</f>
        <v>57</v>
      </c>
      <c r="L39" s="11">
        <f t="shared" si="2"/>
        <v>169</v>
      </c>
    </row>
    <row r="40" spans="1:12" ht="14.4" outlineLevel="1" thickBot="1">
      <c r="A40" s="41" t="s">
        <v>23</v>
      </c>
      <c r="B40" s="82" t="s">
        <v>45</v>
      </c>
      <c r="C40" s="110">
        <v>39447</v>
      </c>
      <c r="D40" s="72">
        <v>8.24</v>
      </c>
      <c r="E40" s="12">
        <f>LOOKUP(D40,'Taškų '!$I$8:I$158,'Taškų '!$H$8:$H$158)</f>
        <v>78</v>
      </c>
      <c r="F40" s="69">
        <v>467</v>
      </c>
      <c r="G40" s="13">
        <f>LOOKUP(F40,'Taškų '!$E$8:$E$158,'Taškų '!$C$8:$C$158)</f>
        <v>51</v>
      </c>
      <c r="H40" s="72">
        <v>48.31</v>
      </c>
      <c r="I40" s="55">
        <f>LOOKUP(H40,'Taškų '!$D$8:$D$158,'Taškų '!$C$8:$C$158)</f>
        <v>54</v>
      </c>
      <c r="J40" s="90">
        <v>1.9792824074074075E-3</v>
      </c>
      <c r="K40" s="25">
        <f>LOOKUP(J40,'Taškų '!$J$8:$J$158,'Taškų '!$H$8:$H$158)</f>
        <v>29</v>
      </c>
      <c r="L40" s="26">
        <f t="shared" si="2"/>
        <v>212</v>
      </c>
    </row>
    <row r="41" spans="1:12" ht="14.25" customHeight="1" outlineLevel="1" thickBot="1">
      <c r="A41" s="1"/>
      <c r="B41" s="1"/>
      <c r="C41" s="1"/>
      <c r="D41" s="14"/>
      <c r="E41" s="14"/>
      <c r="F41" s="14"/>
      <c r="G41" s="14"/>
      <c r="H41" s="124" t="s">
        <v>13</v>
      </c>
      <c r="I41" s="125"/>
      <c r="J41" s="125"/>
      <c r="K41" s="125"/>
      <c r="L41" s="52">
        <f>SUM(L35:L40)-MIN(L35:L40)</f>
        <v>778</v>
      </c>
    </row>
    <row r="42" spans="1:12" ht="14.25" customHeight="1" outlineLevel="1">
      <c r="A42" s="1"/>
      <c r="B42" s="1"/>
      <c r="C42" s="1"/>
      <c r="D42" s="1"/>
      <c r="E42" s="1"/>
      <c r="F42" s="1"/>
      <c r="G42" s="1"/>
      <c r="H42" s="147"/>
      <c r="I42" s="147"/>
      <c r="J42" s="147"/>
      <c r="K42" s="147"/>
      <c r="L42" s="54"/>
    </row>
    <row r="43" spans="1:12" ht="9.9" customHeight="1" outlineLevel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20.100000000000001" customHeight="1">
      <c r="A44" s="75">
        <v>4</v>
      </c>
      <c r="B44" s="126" t="s">
        <v>46</v>
      </c>
      <c r="C44" s="127"/>
      <c r="D44" s="127"/>
      <c r="E44" s="127"/>
      <c r="F44" s="127"/>
      <c r="G44" s="127"/>
      <c r="H44" s="127"/>
      <c r="I44" s="127"/>
      <c r="J44" s="127"/>
      <c r="K44" s="127"/>
      <c r="L44" s="75">
        <f>$L$54</f>
        <v>462</v>
      </c>
    </row>
    <row r="45" spans="1:12" ht="8.1" customHeight="1" outlineLevel="1" thickBo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outlineLevel="1">
      <c r="A46" s="128" t="s">
        <v>11</v>
      </c>
      <c r="B46" s="122" t="s">
        <v>6</v>
      </c>
      <c r="C46" s="132" t="s">
        <v>21</v>
      </c>
      <c r="D46" s="141" t="s">
        <v>3</v>
      </c>
      <c r="E46" s="142"/>
      <c r="F46" s="143" t="s">
        <v>2</v>
      </c>
      <c r="G46" s="144"/>
      <c r="H46" s="141" t="s">
        <v>7</v>
      </c>
      <c r="I46" s="142"/>
      <c r="J46" s="145" t="s">
        <v>18</v>
      </c>
      <c r="K46" s="146"/>
      <c r="L46" s="122" t="s">
        <v>8</v>
      </c>
    </row>
    <row r="47" spans="1:12" ht="14.4" outlineLevel="1" thickBot="1">
      <c r="A47" s="129"/>
      <c r="B47" s="123"/>
      <c r="C47" s="133"/>
      <c r="D47" s="6" t="s">
        <v>10</v>
      </c>
      <c r="E47" s="7" t="s">
        <v>0</v>
      </c>
      <c r="F47" s="5" t="s">
        <v>10</v>
      </c>
      <c r="G47" s="4" t="s">
        <v>0</v>
      </c>
      <c r="H47" s="6" t="s">
        <v>10</v>
      </c>
      <c r="I47" s="7" t="s">
        <v>0</v>
      </c>
      <c r="J47" s="8" t="s">
        <v>10</v>
      </c>
      <c r="K47" s="4" t="s">
        <v>0</v>
      </c>
      <c r="L47" s="123"/>
    </row>
    <row r="48" spans="1:12" outlineLevel="1">
      <c r="A48" s="32" t="s">
        <v>47</v>
      </c>
      <c r="B48" s="80" t="s">
        <v>48</v>
      </c>
      <c r="C48" s="108">
        <v>39447</v>
      </c>
      <c r="D48" s="70">
        <v>8.92</v>
      </c>
      <c r="E48" s="9">
        <f>LOOKUP(D48,'Taškų '!$I$8:I$158,'Taškų '!$H$8:$H$158)</f>
        <v>55</v>
      </c>
      <c r="F48" s="67">
        <v>378</v>
      </c>
      <c r="G48" s="10">
        <f>LOOKUP(F48,'Taškų '!$E$8:$E$158,'Taškų '!$C$8:$C$158)</f>
        <v>21</v>
      </c>
      <c r="H48" s="70">
        <v>38.51</v>
      </c>
      <c r="I48" s="21">
        <f>LOOKUP(H48,'Taškų '!$D$8:$D$158,'Taškų '!$C$8:$C$158)</f>
        <v>40</v>
      </c>
      <c r="J48" s="88">
        <v>2.1951388888888888E-3</v>
      </c>
      <c r="K48" s="21">
        <f>LOOKUP(J48,'Taškų '!$J$8:$J$158,'Taškų '!$H$8:$H$158)</f>
        <v>10</v>
      </c>
      <c r="L48" s="18">
        <f t="shared" ref="L48:L53" si="3">SUM(E48+G48+I48+K48)</f>
        <v>126</v>
      </c>
    </row>
    <row r="49" spans="1:12" outlineLevel="1">
      <c r="A49" s="34" t="s">
        <v>47</v>
      </c>
      <c r="B49" s="81" t="s">
        <v>49</v>
      </c>
      <c r="C49" s="109">
        <v>39447</v>
      </c>
      <c r="D49" s="71">
        <v>9.9700000000000006</v>
      </c>
      <c r="E49" s="9">
        <f>LOOKUP(D49,'Taškų '!$I$8:I$158,'Taškų '!$H$8:$H$158)</f>
        <v>29</v>
      </c>
      <c r="F49" s="68">
        <v>341</v>
      </c>
      <c r="G49" s="10">
        <f>LOOKUP(F49,'Taškų '!$E$8:$E$158,'Taškų '!$C$8:$C$158)</f>
        <v>9</v>
      </c>
      <c r="H49" s="71">
        <v>53.74</v>
      </c>
      <c r="I49" s="9">
        <f>LOOKUP(H49,'Taškų '!$D$8:$D$158,'Taškų '!$C$8:$C$158)</f>
        <v>62</v>
      </c>
      <c r="J49" s="89">
        <v>2.0466435185185184E-3</v>
      </c>
      <c r="K49" s="9">
        <f>LOOKUP(J49,'Taškų '!$J$8:$J$158,'Taškų '!$H$8:$H$158)</f>
        <v>22</v>
      </c>
      <c r="L49" s="11">
        <f t="shared" si="3"/>
        <v>122</v>
      </c>
    </row>
    <row r="50" spans="1:12" outlineLevel="1">
      <c r="A50" s="34"/>
      <c r="B50" s="81"/>
      <c r="C50" s="109"/>
      <c r="D50" s="71"/>
      <c r="E50" s="9"/>
      <c r="F50" s="68"/>
      <c r="G50" s="10"/>
      <c r="H50" s="71"/>
      <c r="I50" s="9"/>
      <c r="J50" s="89"/>
      <c r="K50" s="9"/>
      <c r="L50" s="11">
        <f t="shared" si="3"/>
        <v>0</v>
      </c>
    </row>
    <row r="51" spans="1:12" outlineLevel="1">
      <c r="A51" s="34" t="s">
        <v>47</v>
      </c>
      <c r="B51" s="81" t="s">
        <v>50</v>
      </c>
      <c r="C51" s="109">
        <v>39447</v>
      </c>
      <c r="D51" s="71">
        <v>9.8800000000000008</v>
      </c>
      <c r="E51" s="9">
        <f>LOOKUP(D51,'Taškų '!$I$8:I$158,'Taškų '!$H$8:$H$158)</f>
        <v>31</v>
      </c>
      <c r="F51" s="68">
        <v>361</v>
      </c>
      <c r="G51" s="10">
        <f>LOOKUP(F51,'Taškų '!$E$8:$E$158,'Taškų '!$C$8:$C$158)</f>
        <v>16</v>
      </c>
      <c r="H51" s="71">
        <v>42.19</v>
      </c>
      <c r="I51" s="9">
        <f>LOOKUP(H51,'Taškų '!$D$8:$D$158,'Taškų '!$C$8:$C$158)</f>
        <v>46</v>
      </c>
      <c r="J51" s="89">
        <v>1.9916666666666663E-3</v>
      </c>
      <c r="K51" s="9">
        <f>LOOKUP(J51,'Taškų '!$J$8:$J$158,'Taškų '!$H$8:$H$158)</f>
        <v>28</v>
      </c>
      <c r="L51" s="11">
        <f t="shared" si="3"/>
        <v>121</v>
      </c>
    </row>
    <row r="52" spans="1:12" outlineLevel="1">
      <c r="A52" s="34" t="s">
        <v>47</v>
      </c>
      <c r="B52" s="81" t="s">
        <v>51</v>
      </c>
      <c r="C52" s="109">
        <v>39447</v>
      </c>
      <c r="D52" s="71">
        <v>10.45</v>
      </c>
      <c r="E52" s="9">
        <f>LOOKUP(D52,'Taškų '!$I$8:I$158,'Taškų '!$H$8:$H$158)</f>
        <v>19</v>
      </c>
      <c r="F52" s="68">
        <v>269</v>
      </c>
      <c r="G52" s="10">
        <v>0</v>
      </c>
      <c r="H52" s="71">
        <v>37.119999999999997</v>
      </c>
      <c r="I52" s="9">
        <f>LOOKUP(H52,'Taškų '!$D$8:$D$158,'Taškų '!$C$8:$C$158)</f>
        <v>38</v>
      </c>
      <c r="J52" s="89">
        <v>2.8393518518518516E-3</v>
      </c>
      <c r="K52" s="9">
        <f>LOOKUP(J52,'Taškų '!$J$8:$J$158,'Taškų '!$H$8:$H$158)</f>
        <v>0</v>
      </c>
      <c r="L52" s="11">
        <f t="shared" si="3"/>
        <v>57</v>
      </c>
    </row>
    <row r="53" spans="1:12" ht="14.4" outlineLevel="1" thickBot="1">
      <c r="A53" s="41" t="s">
        <v>47</v>
      </c>
      <c r="B53" s="82" t="s">
        <v>52</v>
      </c>
      <c r="C53" s="110">
        <v>39813</v>
      </c>
      <c r="D53" s="72">
        <v>11.08</v>
      </c>
      <c r="E53" s="12">
        <f>LOOKUP(D53,'Taškų '!$I$8:I$158,'Taškų '!$H$8:$H$158)</f>
        <v>10</v>
      </c>
      <c r="F53" s="69">
        <v>299</v>
      </c>
      <c r="G53" s="13">
        <v>0</v>
      </c>
      <c r="H53" s="72">
        <v>28.77</v>
      </c>
      <c r="I53" s="55">
        <f>LOOKUP(H53,'Taškų '!$D$8:$D$158,'Taškų '!$C$8:$C$158)</f>
        <v>26</v>
      </c>
      <c r="J53" s="90">
        <v>2.4362268518518522E-3</v>
      </c>
      <c r="K53" s="25">
        <f>LOOKUP(J53,'Taškų '!$J$8:$J$158,'Taškų '!$H$8:$H$158)</f>
        <v>0</v>
      </c>
      <c r="L53" s="26">
        <f t="shared" si="3"/>
        <v>36</v>
      </c>
    </row>
    <row r="54" spans="1:12" ht="14.25" customHeight="1" outlineLevel="1" thickBot="1">
      <c r="A54" s="1"/>
      <c r="B54" s="83"/>
      <c r="C54" s="87"/>
      <c r="D54" s="14"/>
      <c r="E54" s="14"/>
      <c r="F54" s="14"/>
      <c r="G54" s="14"/>
      <c r="H54" s="124" t="s">
        <v>13</v>
      </c>
      <c r="I54" s="125"/>
      <c r="J54" s="125"/>
      <c r="K54" s="125"/>
      <c r="L54" s="52">
        <f>SUM(L48:L53)</f>
        <v>462</v>
      </c>
    </row>
    <row r="55" spans="1:12" ht="14.25" customHeight="1" outlineLevel="1">
      <c r="A55" s="1"/>
      <c r="D55" s="1"/>
      <c r="E55" s="1"/>
      <c r="F55" s="1"/>
      <c r="G55" s="1"/>
      <c r="H55" s="147"/>
      <c r="I55" s="147"/>
      <c r="J55" s="147"/>
      <c r="K55" s="147"/>
      <c r="L55" s="54"/>
    </row>
    <row r="56" spans="1:12" ht="12" customHeight="1" outlineLevel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20.100000000000001" customHeight="1">
      <c r="A57" s="75">
        <v>5</v>
      </c>
      <c r="B57" s="126" t="s">
        <v>77</v>
      </c>
      <c r="C57" s="127"/>
      <c r="D57" s="127"/>
      <c r="E57" s="127"/>
      <c r="F57" s="127"/>
      <c r="G57" s="127"/>
      <c r="H57" s="127"/>
      <c r="I57" s="127"/>
      <c r="J57" s="127"/>
      <c r="K57" s="127"/>
      <c r="L57" s="75">
        <f>$L$67</f>
        <v>544</v>
      </c>
    </row>
    <row r="58" spans="1:12" ht="14.4" outlineLevel="1" thickBo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outlineLevel="1">
      <c r="A59" s="128" t="s">
        <v>11</v>
      </c>
      <c r="B59" s="122" t="s">
        <v>6</v>
      </c>
      <c r="C59" s="132" t="s">
        <v>21</v>
      </c>
      <c r="D59" s="141" t="s">
        <v>3</v>
      </c>
      <c r="E59" s="142"/>
      <c r="F59" s="143" t="s">
        <v>2</v>
      </c>
      <c r="G59" s="144"/>
      <c r="H59" s="141" t="s">
        <v>7</v>
      </c>
      <c r="I59" s="142"/>
      <c r="J59" s="145" t="s">
        <v>18</v>
      </c>
      <c r="K59" s="146"/>
      <c r="L59" s="122" t="s">
        <v>8</v>
      </c>
    </row>
    <row r="60" spans="1:12" ht="14.4" outlineLevel="1" thickBot="1">
      <c r="A60" s="129"/>
      <c r="B60" s="123"/>
      <c r="C60" s="133"/>
      <c r="D60" s="6" t="s">
        <v>10</v>
      </c>
      <c r="E60" s="7" t="s">
        <v>0</v>
      </c>
      <c r="F60" s="5" t="s">
        <v>10</v>
      </c>
      <c r="G60" s="4" t="s">
        <v>0</v>
      </c>
      <c r="H60" s="6" t="s">
        <v>10</v>
      </c>
      <c r="I60" s="7" t="s">
        <v>0</v>
      </c>
      <c r="J60" s="8" t="s">
        <v>10</v>
      </c>
      <c r="K60" s="4" t="s">
        <v>0</v>
      </c>
      <c r="L60" s="123"/>
    </row>
    <row r="61" spans="1:12" outlineLevel="1">
      <c r="A61" s="32" t="s">
        <v>53</v>
      </c>
      <c r="B61" s="84" t="s">
        <v>78</v>
      </c>
      <c r="C61" s="108">
        <v>39447</v>
      </c>
      <c r="D61" s="70">
        <v>9.76</v>
      </c>
      <c r="E61" s="9">
        <f>LOOKUP(D61,'Taškų '!$I$8:I$158,'Taškų '!$H$8:$H$158)</f>
        <v>34</v>
      </c>
      <c r="F61" s="67">
        <v>334</v>
      </c>
      <c r="G61" s="10">
        <f>LOOKUP(F61,'Taškų '!$E$8:$E$158,'Taškų '!$C$8:$C$158)</f>
        <v>7</v>
      </c>
      <c r="H61" s="70">
        <v>32.6</v>
      </c>
      <c r="I61" s="9">
        <f>LOOKUP(H61,'Taškų '!$D$8:$D$158,'Taškų '!$C$8:$C$158)</f>
        <v>31</v>
      </c>
      <c r="J61" s="88"/>
      <c r="K61" s="21">
        <v>0</v>
      </c>
      <c r="L61" s="18">
        <f t="shared" ref="L61:L66" si="4">SUM(E61+G61+I61+K61)</f>
        <v>72</v>
      </c>
    </row>
    <row r="62" spans="1:12" outlineLevel="1">
      <c r="A62" s="36" t="s">
        <v>53</v>
      </c>
      <c r="B62" s="85" t="s">
        <v>79</v>
      </c>
      <c r="C62" s="109">
        <v>39447</v>
      </c>
      <c r="D62" s="71">
        <v>10.199999999999999</v>
      </c>
      <c r="E62" s="9">
        <f>LOOKUP(D62,'Taškų '!$I$8:I$158,'Taškų '!$H$8:$H$158)</f>
        <v>23</v>
      </c>
      <c r="F62" s="68">
        <v>351</v>
      </c>
      <c r="G62" s="10">
        <f>LOOKUP(F62,'Taškų '!$E$8:$E$158,'Taškų '!$C$8:$C$158)</f>
        <v>12</v>
      </c>
      <c r="H62" s="71">
        <v>41.52</v>
      </c>
      <c r="I62" s="9">
        <f>LOOKUP(H62,'Taškų '!$D$8:$D$158,'Taškų '!$C$8:$C$158)</f>
        <v>44</v>
      </c>
      <c r="J62" s="89">
        <v>2.3337962962962965E-3</v>
      </c>
      <c r="K62" s="9">
        <f>LOOKUP(J62,'Taškų '!$J$8:$J$158,'Taškų '!$H$8:$H$158)</f>
        <v>3</v>
      </c>
      <c r="L62" s="11">
        <f t="shared" si="4"/>
        <v>82</v>
      </c>
    </row>
    <row r="63" spans="1:12" outlineLevel="1">
      <c r="A63" s="36" t="s">
        <v>53</v>
      </c>
      <c r="B63" s="85" t="s">
        <v>54</v>
      </c>
      <c r="C63" s="109">
        <v>39447</v>
      </c>
      <c r="D63" s="71">
        <v>9.7899999999999991</v>
      </c>
      <c r="E63" s="9">
        <f>LOOKUP(D63,'Taškų '!$I$8:I$158,'Taškų '!$H$8:$H$158)</f>
        <v>34</v>
      </c>
      <c r="F63" s="68">
        <v>397</v>
      </c>
      <c r="G63" s="10">
        <f>LOOKUP(F63,'Taškų '!$E$8:$E$158,'Taškų '!$C$8:$C$158)</f>
        <v>28</v>
      </c>
      <c r="H63" s="71">
        <v>30.86</v>
      </c>
      <c r="I63" s="9">
        <f>LOOKUP(H63,'Taškų '!$D$8:$D$158,'Taškų '!$C$8:$C$158)</f>
        <v>28</v>
      </c>
      <c r="J63" s="89">
        <v>2.2548611111111111E-3</v>
      </c>
      <c r="K63" s="9">
        <f>LOOKUP(J63,'Taškų '!$J$8:$J$158,'Taškų '!$H$8:$H$158)</f>
        <v>7</v>
      </c>
      <c r="L63" s="11">
        <f t="shared" si="4"/>
        <v>97</v>
      </c>
    </row>
    <row r="64" spans="1:12" outlineLevel="1">
      <c r="A64" s="36" t="s">
        <v>53</v>
      </c>
      <c r="B64" s="85" t="s">
        <v>55</v>
      </c>
      <c r="C64" s="109">
        <v>39813</v>
      </c>
      <c r="D64" s="71">
        <v>8.8699999999999992</v>
      </c>
      <c r="E64" s="9">
        <f>LOOKUP(D64,'Taškų '!$I$8:I$158,'Taškų '!$H$8:$H$158)</f>
        <v>58</v>
      </c>
      <c r="F64" s="68">
        <v>392</v>
      </c>
      <c r="G64" s="10">
        <f>LOOKUP(F64,'Taškų '!$E$8:$E$158,'Taškų '!$C$8:$C$158)</f>
        <v>26</v>
      </c>
      <c r="H64" s="71">
        <v>37.25</v>
      </c>
      <c r="I64" s="9">
        <f>LOOKUP(H64,'Taškų '!$D$8:$D$158,'Taškų '!$C$8:$C$158)</f>
        <v>38</v>
      </c>
      <c r="J64" s="89">
        <v>1.8217592592592591E-3</v>
      </c>
      <c r="K64" s="9">
        <f>LOOKUP(J64,'Taškų '!$J$8:$J$158,'Taškų '!$H$8:$H$158)</f>
        <v>50</v>
      </c>
      <c r="L64" s="11">
        <f t="shared" si="4"/>
        <v>172</v>
      </c>
    </row>
    <row r="65" spans="1:12" outlineLevel="1">
      <c r="A65" s="36" t="s">
        <v>53</v>
      </c>
      <c r="B65" s="85" t="s">
        <v>56</v>
      </c>
      <c r="C65" s="109">
        <v>39447</v>
      </c>
      <c r="D65" s="71">
        <v>9.7799999999999994</v>
      </c>
      <c r="E65" s="9">
        <f>LOOKUP(D65,'Taškų '!$I$8:I$158,'Taškų '!$H$8:$H$158)</f>
        <v>34</v>
      </c>
      <c r="F65" s="68">
        <v>394</v>
      </c>
      <c r="G65" s="10">
        <f>LOOKUP(F65,'Taškų '!$E$8:$E$158,'Taškų '!$C$8:$C$158)</f>
        <v>27</v>
      </c>
      <c r="H65" s="71">
        <v>40.69</v>
      </c>
      <c r="I65" s="9">
        <f>LOOKUP(H65,'Taškų '!$D$8:$D$158,'Taškų '!$C$8:$C$158)</f>
        <v>43</v>
      </c>
      <c r="J65" s="89">
        <v>2.1104166666666667E-3</v>
      </c>
      <c r="K65" s="9">
        <f>LOOKUP(J65,'Taškų '!$J$8:$J$158,'Taškų '!$H$8:$H$158)</f>
        <v>17</v>
      </c>
      <c r="L65" s="11">
        <f t="shared" si="4"/>
        <v>121</v>
      </c>
    </row>
    <row r="66" spans="1:12" ht="14.4" outlineLevel="1" thickBot="1">
      <c r="A66" s="37" t="s">
        <v>53</v>
      </c>
      <c r="B66" s="86" t="s">
        <v>57</v>
      </c>
      <c r="C66" s="110">
        <v>39813</v>
      </c>
      <c r="D66" s="72">
        <v>10.59</v>
      </c>
      <c r="E66" s="12">
        <f>LOOKUP(D66,'Taškų '!$I$8:I$158,'Taškų '!$H$8:$H$158)</f>
        <v>17</v>
      </c>
      <c r="F66" s="69">
        <v>328</v>
      </c>
      <c r="G66" s="13">
        <f>LOOKUP(F66,'Taškų '!$E$8:$E$158,'Taškų '!$C$8:$C$158)</f>
        <v>5</v>
      </c>
      <c r="H66" s="72">
        <v>32.450000000000003</v>
      </c>
      <c r="I66" s="55">
        <f>LOOKUP(H66,'Taškų '!$D$8:$D$158,'Taškų '!$C$8:$C$158)</f>
        <v>31</v>
      </c>
      <c r="J66" s="90">
        <v>2.3112268518518521E-3</v>
      </c>
      <c r="K66" s="25">
        <f>LOOKUP(J66,'Taškų '!$J$8:$J$158,'Taškų '!$H$8:$H$158)</f>
        <v>4</v>
      </c>
      <c r="L66" s="26">
        <f t="shared" si="4"/>
        <v>57</v>
      </c>
    </row>
    <row r="67" spans="1:12" ht="14.4" outlineLevel="1" thickBot="1">
      <c r="A67" s="1"/>
      <c r="B67" s="83"/>
      <c r="C67" s="87"/>
      <c r="D67" s="14"/>
      <c r="E67" s="14"/>
      <c r="F67" s="14"/>
      <c r="G67" s="14"/>
      <c r="H67" s="124" t="s">
        <v>13</v>
      </c>
      <c r="I67" s="125"/>
      <c r="J67" s="125"/>
      <c r="K67" s="125"/>
      <c r="L67" s="52">
        <f>SUM(L61:L66)-MIN(L61:L66)</f>
        <v>544</v>
      </c>
    </row>
    <row r="68" spans="1:12" ht="12" customHeight="1" outlineLevel="1">
      <c r="A68" s="1"/>
      <c r="B68" s="1"/>
      <c r="C68" s="1"/>
      <c r="D68" s="1"/>
      <c r="E68" s="1"/>
      <c r="F68" s="1"/>
      <c r="G68" s="1"/>
      <c r="H68" s="147"/>
      <c r="I68" s="147"/>
      <c r="J68" s="147"/>
      <c r="K68" s="147"/>
      <c r="L68" s="54"/>
    </row>
    <row r="69" spans="1:12" ht="12" customHeight="1" outlineLevel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0.100000000000001" customHeight="1">
      <c r="A70" s="75">
        <v>6</v>
      </c>
      <c r="B70" s="126" t="s">
        <v>58</v>
      </c>
      <c r="C70" s="127"/>
      <c r="D70" s="127"/>
      <c r="E70" s="127"/>
      <c r="F70" s="127"/>
      <c r="G70" s="127"/>
      <c r="H70" s="127"/>
      <c r="I70" s="127"/>
      <c r="J70" s="127"/>
      <c r="K70" s="127"/>
      <c r="L70" s="75">
        <f>$L$80</f>
        <v>681</v>
      </c>
    </row>
    <row r="71" spans="1:12" ht="8.1" customHeight="1" outlineLevel="1" thickBo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outlineLevel="1">
      <c r="A72" s="128" t="s">
        <v>11</v>
      </c>
      <c r="B72" s="122" t="s">
        <v>6</v>
      </c>
      <c r="C72" s="132" t="s">
        <v>21</v>
      </c>
      <c r="D72" s="141" t="s">
        <v>3</v>
      </c>
      <c r="E72" s="142"/>
      <c r="F72" s="143" t="s">
        <v>2</v>
      </c>
      <c r="G72" s="144"/>
      <c r="H72" s="141" t="s">
        <v>7</v>
      </c>
      <c r="I72" s="142"/>
      <c r="J72" s="145" t="s">
        <v>18</v>
      </c>
      <c r="K72" s="146"/>
      <c r="L72" s="122" t="s">
        <v>8</v>
      </c>
    </row>
    <row r="73" spans="1:12" ht="14.4" outlineLevel="1" thickBot="1">
      <c r="A73" s="129"/>
      <c r="B73" s="123"/>
      <c r="C73" s="133"/>
      <c r="D73" s="6" t="s">
        <v>10</v>
      </c>
      <c r="E73" s="7" t="s">
        <v>0</v>
      </c>
      <c r="F73" s="5" t="s">
        <v>10</v>
      </c>
      <c r="G73" s="4" t="s">
        <v>0</v>
      </c>
      <c r="H73" s="6" t="s">
        <v>10</v>
      </c>
      <c r="I73" s="7" t="s">
        <v>0</v>
      </c>
      <c r="J73" s="8" t="s">
        <v>10</v>
      </c>
      <c r="K73" s="4" t="s">
        <v>0</v>
      </c>
      <c r="L73" s="123"/>
    </row>
    <row r="74" spans="1:12" outlineLevel="1">
      <c r="A74" s="32" t="s">
        <v>59</v>
      </c>
      <c r="B74" s="84" t="s">
        <v>60</v>
      </c>
      <c r="C74" s="108">
        <v>39479</v>
      </c>
      <c r="D74" s="70">
        <v>8.6</v>
      </c>
      <c r="E74" s="9">
        <f>LOOKUP(D74,'Taškų '!$I$8:I$158,'Taškų '!$H$8:$H$158)</f>
        <v>65</v>
      </c>
      <c r="F74" s="67">
        <v>410</v>
      </c>
      <c r="G74" s="10">
        <f>LOOKUP(F74,'Taškų '!$E$8:$E$158,'Taškų '!$C$8:$C$158)</f>
        <v>32</v>
      </c>
      <c r="H74" s="70">
        <v>36.06</v>
      </c>
      <c r="I74" s="9">
        <f>LOOKUP(H74,'Taškų '!$D$8:$D$158,'Taškų '!$C$8:$C$158)</f>
        <v>37</v>
      </c>
      <c r="J74" s="88">
        <v>1.8243055555555554E-3</v>
      </c>
      <c r="K74" s="21">
        <f>LOOKUP(J74,'Taškų '!$J$8:$J$158,'Taškų '!$H$8:$H$158)</f>
        <v>50</v>
      </c>
      <c r="L74" s="18">
        <f t="shared" ref="L74:L79" si="5">SUM(E74+G74+I74+K74)</f>
        <v>184</v>
      </c>
    </row>
    <row r="75" spans="1:12" outlineLevel="1">
      <c r="A75" s="36" t="s">
        <v>59</v>
      </c>
      <c r="B75" s="85" t="s">
        <v>61</v>
      </c>
      <c r="C75" s="109">
        <v>39813</v>
      </c>
      <c r="D75" s="71">
        <v>9.61</v>
      </c>
      <c r="E75" s="9">
        <f>LOOKUP(D75,'Taškų '!$I$8:I$158,'Taškų '!$H$8:$H$158)</f>
        <v>36</v>
      </c>
      <c r="F75" s="68">
        <v>353</v>
      </c>
      <c r="G75" s="10">
        <f>LOOKUP(F75,'Taškų '!$E$8:$E$158,'Taškų '!$C$8:$C$158)</f>
        <v>13</v>
      </c>
      <c r="H75" s="71">
        <v>37.659999999999997</v>
      </c>
      <c r="I75" s="9">
        <f>LOOKUP(H75,'Taškų '!$D$8:$D$158,'Taškų '!$C$8:$C$158)</f>
        <v>38</v>
      </c>
      <c r="J75" s="89">
        <v>2.192824074074074E-3</v>
      </c>
      <c r="K75" s="9">
        <f>LOOKUP(J75,'Taškų '!$J$8:$J$158,'Taškų '!$H$8:$H$158)</f>
        <v>10</v>
      </c>
      <c r="L75" s="11">
        <f t="shared" si="5"/>
        <v>97</v>
      </c>
    </row>
    <row r="76" spans="1:12" outlineLevel="1">
      <c r="A76" s="36" t="s">
        <v>59</v>
      </c>
      <c r="B76" s="85" t="s">
        <v>62</v>
      </c>
      <c r="C76" s="109">
        <v>39813</v>
      </c>
      <c r="D76" s="71">
        <v>9.6</v>
      </c>
      <c r="E76" s="9">
        <f>LOOKUP(D76,'Taškų '!$I$8:I$158,'Taškų '!$H$8:$H$158)</f>
        <v>36</v>
      </c>
      <c r="F76" s="68">
        <v>360</v>
      </c>
      <c r="G76" s="10">
        <f>LOOKUP(F76,'Taškų '!$E$8:$E$158,'Taškų '!$C$8:$C$158)</f>
        <v>15</v>
      </c>
      <c r="H76" s="71">
        <v>32.520000000000003</v>
      </c>
      <c r="I76" s="9">
        <f>LOOKUP(H76,'Taškų '!$D$8:$D$158,'Taškų '!$C$8:$C$158)</f>
        <v>31</v>
      </c>
      <c r="J76" s="89">
        <v>2.0182870370370372E-3</v>
      </c>
      <c r="K76" s="9">
        <f>LOOKUP(J76,'Taškų '!$J$8:$J$158,'Taškų '!$H$8:$H$158)</f>
        <v>26</v>
      </c>
      <c r="L76" s="11">
        <f t="shared" si="5"/>
        <v>108</v>
      </c>
    </row>
    <row r="77" spans="1:12" outlineLevel="1">
      <c r="A77" s="36" t="s">
        <v>59</v>
      </c>
      <c r="B77" s="85" t="s">
        <v>63</v>
      </c>
      <c r="C77" s="109">
        <v>39813</v>
      </c>
      <c r="D77" s="71">
        <v>9.6</v>
      </c>
      <c r="E77" s="9">
        <f>LOOKUP(D77,'Taškų '!$I$8:I$158,'Taškų '!$H$8:$H$158)</f>
        <v>36</v>
      </c>
      <c r="F77" s="68">
        <v>350</v>
      </c>
      <c r="G77" s="10">
        <f>LOOKUP(F77,'Taškų '!$E$8:$E$158,'Taškų '!$C$8:$C$158)</f>
        <v>12</v>
      </c>
      <c r="H77" s="71">
        <v>45.91</v>
      </c>
      <c r="I77" s="9">
        <f>LOOKUP(H77,'Taškų '!$D$8:$D$158,'Taškų '!$C$8:$C$158)</f>
        <v>50</v>
      </c>
      <c r="J77" s="89">
        <v>2.2106481481481478E-3</v>
      </c>
      <c r="K77" s="9">
        <f>LOOKUP(J77,'Taškų '!$J$8:$J$158,'Taškų '!$H$8:$H$158)</f>
        <v>9</v>
      </c>
      <c r="L77" s="11">
        <f t="shared" si="5"/>
        <v>107</v>
      </c>
    </row>
    <row r="78" spans="1:12" outlineLevel="1">
      <c r="A78" s="36" t="s">
        <v>59</v>
      </c>
      <c r="B78" s="85" t="s">
        <v>64</v>
      </c>
      <c r="C78" s="109">
        <v>39447</v>
      </c>
      <c r="D78" s="71">
        <v>8.8800000000000008</v>
      </c>
      <c r="E78" s="9">
        <f>LOOKUP(D78,'Taškų '!$I$8:I$158,'Taškų '!$H$8:$H$158)</f>
        <v>58</v>
      </c>
      <c r="F78" s="68">
        <v>444</v>
      </c>
      <c r="G78" s="10">
        <f>LOOKUP(F78,'Taškų '!$E$8:$E$158,'Taškų '!$C$8:$C$158)</f>
        <v>43</v>
      </c>
      <c r="H78" s="71">
        <v>47</v>
      </c>
      <c r="I78" s="9">
        <f>LOOKUP(H78,'Taškų '!$D$8:$D$158,'Taškų '!$C$8:$C$158)</f>
        <v>53</v>
      </c>
      <c r="J78" s="89">
        <v>1.9732638888888886E-3</v>
      </c>
      <c r="K78" s="9">
        <f>LOOKUP(J78,'Taškų '!$J$8:$J$158,'Taškų '!$H$8:$H$158)</f>
        <v>30</v>
      </c>
      <c r="L78" s="11">
        <f t="shared" si="5"/>
        <v>184</v>
      </c>
    </row>
    <row r="79" spans="1:12" ht="14.4" outlineLevel="1" thickBot="1">
      <c r="A79" s="37" t="s">
        <v>59</v>
      </c>
      <c r="B79" s="86" t="s">
        <v>65</v>
      </c>
      <c r="C79" s="110">
        <v>39456</v>
      </c>
      <c r="D79" s="72">
        <v>9.7100000000000009</v>
      </c>
      <c r="E79" s="12">
        <f>LOOKUP(D79,'Taškų '!$I$8:I$158,'Taškų '!$H$8:$H$158)</f>
        <v>34</v>
      </c>
      <c r="F79" s="69">
        <v>350</v>
      </c>
      <c r="G79" s="13">
        <f>LOOKUP(F79,'Taškų '!$E$8:$E$158,'Taškų '!$C$8:$C$158)</f>
        <v>12</v>
      </c>
      <c r="H79" s="72">
        <v>34.08</v>
      </c>
      <c r="I79" s="55">
        <f>LOOKUP(H79,'Taškų '!$D$8:$D$158,'Taškų '!$C$8:$C$158)</f>
        <v>34</v>
      </c>
      <c r="J79" s="90">
        <v>2.0892361111111112E-3</v>
      </c>
      <c r="K79" s="25">
        <f>LOOKUP(J79,'Taškų '!$J$8:$J$158,'Taškų '!$H$8:$H$158)</f>
        <v>18</v>
      </c>
      <c r="L79" s="26">
        <f t="shared" si="5"/>
        <v>98</v>
      </c>
    </row>
    <row r="80" spans="1:12" ht="14.4" outlineLevel="1" thickBot="1">
      <c r="A80" s="1"/>
      <c r="B80" s="1"/>
      <c r="C80" s="1"/>
      <c r="D80" s="14"/>
      <c r="E80" s="14"/>
      <c r="F80" s="14"/>
      <c r="G80" s="14"/>
      <c r="H80" s="124" t="s">
        <v>13</v>
      </c>
      <c r="I80" s="125"/>
      <c r="J80" s="125"/>
      <c r="K80" s="125"/>
      <c r="L80" s="52">
        <f>SUM(L74:L79)-MIN(L74:L79)</f>
        <v>681</v>
      </c>
    </row>
    <row r="81" spans="1:13" ht="12" customHeight="1" outlineLevel="1">
      <c r="A81" s="1"/>
      <c r="B81" s="1"/>
      <c r="C81" s="1"/>
      <c r="D81" s="1"/>
      <c r="E81" s="1"/>
      <c r="F81" s="1"/>
      <c r="G81" s="1"/>
      <c r="H81" s="147"/>
      <c r="I81" s="147"/>
      <c r="J81" s="147"/>
      <c r="K81" s="147"/>
      <c r="L81" s="54"/>
    </row>
    <row r="82" spans="1:13" ht="12" customHeight="1" outlineLevel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3" ht="20.100000000000001" customHeight="1">
      <c r="A83" s="76">
        <v>7</v>
      </c>
      <c r="B83" s="126" t="s">
        <v>66</v>
      </c>
      <c r="C83" s="127"/>
      <c r="D83" s="127"/>
      <c r="E83" s="127"/>
      <c r="F83" s="127"/>
      <c r="G83" s="127"/>
      <c r="H83" s="127"/>
      <c r="I83" s="127"/>
      <c r="J83" s="127"/>
      <c r="K83" s="127"/>
      <c r="L83" s="75">
        <f>$L$93</f>
        <v>544</v>
      </c>
    </row>
    <row r="84" spans="1:13" ht="14.4" outlineLevel="1" thickBo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3" outlineLevel="1">
      <c r="A85" s="128" t="s">
        <v>11</v>
      </c>
      <c r="B85" s="122" t="s">
        <v>6</v>
      </c>
      <c r="C85" s="132" t="s">
        <v>21</v>
      </c>
      <c r="D85" s="141" t="s">
        <v>3</v>
      </c>
      <c r="E85" s="142"/>
      <c r="F85" s="143" t="s">
        <v>2</v>
      </c>
      <c r="G85" s="144"/>
      <c r="H85" s="141" t="s">
        <v>7</v>
      </c>
      <c r="I85" s="142"/>
      <c r="J85" s="145" t="s">
        <v>18</v>
      </c>
      <c r="K85" s="146"/>
      <c r="L85" s="122" t="s">
        <v>8</v>
      </c>
    </row>
    <row r="86" spans="1:13" ht="14.4" outlineLevel="1" thickBot="1">
      <c r="A86" s="129"/>
      <c r="B86" s="123"/>
      <c r="C86" s="133"/>
      <c r="D86" s="6" t="s">
        <v>10</v>
      </c>
      <c r="E86" s="7" t="s">
        <v>0</v>
      </c>
      <c r="F86" s="5" t="s">
        <v>10</v>
      </c>
      <c r="G86" s="4" t="s">
        <v>0</v>
      </c>
      <c r="H86" s="6" t="s">
        <v>10</v>
      </c>
      <c r="I86" s="7" t="s">
        <v>0</v>
      </c>
      <c r="J86" s="8" t="s">
        <v>10</v>
      </c>
      <c r="K86" s="4" t="s">
        <v>0</v>
      </c>
      <c r="L86" s="123"/>
    </row>
    <row r="87" spans="1:13" outlineLevel="1">
      <c r="A87" s="32" t="s">
        <v>67</v>
      </c>
      <c r="B87" s="84" t="s">
        <v>68</v>
      </c>
      <c r="C87" s="108">
        <v>39927</v>
      </c>
      <c r="D87" s="70">
        <v>8.81</v>
      </c>
      <c r="E87" s="9">
        <f>LOOKUP(D87,'Taškų '!$I$8:I$158,'Taškų '!$H$8:$H$158)</f>
        <v>58</v>
      </c>
      <c r="F87" s="67">
        <v>416</v>
      </c>
      <c r="G87" s="10">
        <f>LOOKUP(F87,'Taškų '!$E$8:$E$158,'Taškų '!$C$8:$C$158)</f>
        <v>34</v>
      </c>
      <c r="H87" s="70">
        <v>31.71</v>
      </c>
      <c r="I87" s="9">
        <f>LOOKUP(H87,'Taškų '!$D$8:$D$158,'Taškų '!$C$8:$C$158)</f>
        <v>30</v>
      </c>
      <c r="J87" s="88">
        <v>1.964699074074074E-3</v>
      </c>
      <c r="K87" s="21">
        <f>LOOKUP(J87,'Taškų '!$J$8:$J$158,'Taškų '!$H$8:$H$158)</f>
        <v>31</v>
      </c>
      <c r="L87" s="18">
        <f t="shared" ref="L87:L92" si="6">SUM(E87+G87+I87+K87)</f>
        <v>153</v>
      </c>
    </row>
    <row r="88" spans="1:13" outlineLevel="1">
      <c r="A88" s="36" t="s">
        <v>67</v>
      </c>
      <c r="B88" s="85" t="s">
        <v>69</v>
      </c>
      <c r="C88" s="109">
        <v>39968</v>
      </c>
      <c r="D88" s="71">
        <v>10.4</v>
      </c>
      <c r="E88" s="9">
        <f>LOOKUP(D88,'Taškų '!$I$8:I$158,'Taškų '!$H$8:$H$158)</f>
        <v>19</v>
      </c>
      <c r="F88" s="68">
        <v>336</v>
      </c>
      <c r="G88" s="10">
        <f>LOOKUP(F88,'Taškų '!$E$8:$E$158,'Taškų '!$C$8:$C$158)</f>
        <v>7</v>
      </c>
      <c r="H88" s="71">
        <v>33.96</v>
      </c>
      <c r="I88" s="9">
        <f>LOOKUP(H88,'Taškų '!$D$8:$D$158,'Taškų '!$C$8:$C$158)</f>
        <v>33</v>
      </c>
      <c r="J88" s="89">
        <v>2.3429398148148146E-3</v>
      </c>
      <c r="K88" s="9">
        <f>LOOKUP(J88,'Taškų '!$J$8:$J$158,'Taškų '!$H$8:$H$158)</f>
        <v>3</v>
      </c>
      <c r="L88" s="11">
        <f t="shared" si="6"/>
        <v>62</v>
      </c>
    </row>
    <row r="89" spans="1:13" outlineLevel="1">
      <c r="A89" s="36" t="s">
        <v>67</v>
      </c>
      <c r="B89" s="85" t="s">
        <v>118</v>
      </c>
      <c r="C89" s="109">
        <v>40075</v>
      </c>
      <c r="D89" s="71">
        <v>10.58</v>
      </c>
      <c r="E89" s="9">
        <f>LOOKUP(D89,'Taškų '!$I$8:I$158,'Taškų '!$H$8:$H$158)</f>
        <v>17</v>
      </c>
      <c r="F89" s="68">
        <v>321</v>
      </c>
      <c r="G89" s="10">
        <f>LOOKUP(F89,'Taškų '!$E$8:$E$158,'Taškų '!$C$8:$C$158)</f>
        <v>2</v>
      </c>
      <c r="H89" s="71">
        <v>20.91</v>
      </c>
      <c r="I89" s="9">
        <f>LOOKUP(H89,'Taškų '!$D$8:$D$158,'Taškų '!$C$8:$C$158)</f>
        <v>14</v>
      </c>
      <c r="J89" s="89">
        <v>2.1835648148148148E-3</v>
      </c>
      <c r="K89" s="9">
        <f>LOOKUP(J89,'Taškų '!$J$8:$J$158,'Taškų '!$H$8:$H$158)</f>
        <v>11</v>
      </c>
      <c r="L89" s="11">
        <f t="shared" si="6"/>
        <v>44</v>
      </c>
    </row>
    <row r="90" spans="1:13" outlineLevel="1">
      <c r="A90" s="36" t="s">
        <v>67</v>
      </c>
      <c r="B90" s="85" t="s">
        <v>70</v>
      </c>
      <c r="C90" s="109">
        <v>39832</v>
      </c>
      <c r="D90" s="71">
        <v>9.0500000000000007</v>
      </c>
      <c r="E90" s="9">
        <f>LOOKUP(D90,'Taškų '!$I$8:I$158,'Taškų '!$H$8:$H$158)</f>
        <v>52</v>
      </c>
      <c r="F90" s="68">
        <v>415</v>
      </c>
      <c r="G90" s="10">
        <f>LOOKUP(F90,'Taškų '!$E$8:$E$158,'Taškų '!$C$8:$C$158)</f>
        <v>34</v>
      </c>
      <c r="H90" s="71">
        <v>50.75</v>
      </c>
      <c r="I90" s="9">
        <f>LOOKUP(H90,'Taškų '!$D$8:$D$158,'Taškų '!$C$8:$C$158)</f>
        <v>57</v>
      </c>
      <c r="J90" s="89">
        <v>1.9274305555555555E-3</v>
      </c>
      <c r="K90" s="9">
        <f>LOOKUP(J90,'Taškų '!$J$8:$J$158,'Taškų '!$H$8:$H$158)</f>
        <v>36</v>
      </c>
      <c r="L90" s="11">
        <f t="shared" si="6"/>
        <v>179</v>
      </c>
    </row>
    <row r="91" spans="1:13" outlineLevel="1">
      <c r="A91" s="36" t="s">
        <v>67</v>
      </c>
      <c r="B91" s="85" t="s">
        <v>71</v>
      </c>
      <c r="C91" s="109">
        <v>39492</v>
      </c>
      <c r="D91" s="71">
        <v>10.45</v>
      </c>
      <c r="E91" s="9">
        <f>LOOKUP(D91,'Taškų '!$I$8:I$158,'Taškų '!$H$8:$H$158)</f>
        <v>19</v>
      </c>
      <c r="F91" s="68">
        <v>317</v>
      </c>
      <c r="G91" s="10">
        <f>LOOKUP(F91,'Taškų '!$E$8:$E$158,'Taškų '!$C$8:$C$158)</f>
        <v>1</v>
      </c>
      <c r="H91" s="71">
        <v>31.9</v>
      </c>
      <c r="I91" s="9">
        <f>LOOKUP(H91,'Taškų '!$D$8:$D$158,'Taškų '!$C$8:$C$158)</f>
        <v>30</v>
      </c>
      <c r="J91" s="89"/>
      <c r="K91" s="9">
        <v>0</v>
      </c>
      <c r="L91" s="11">
        <f t="shared" si="6"/>
        <v>50</v>
      </c>
    </row>
    <row r="92" spans="1:13" ht="14.4" outlineLevel="1" thickBot="1">
      <c r="A92" s="37" t="s">
        <v>67</v>
      </c>
      <c r="B92" s="86" t="s">
        <v>72</v>
      </c>
      <c r="C92" s="110">
        <v>40007</v>
      </c>
      <c r="D92" s="72">
        <v>9.77</v>
      </c>
      <c r="E92" s="12">
        <f>LOOKUP(D92,'Taškų '!$I$8:I$158,'Taškų '!$H$8:$H$158)</f>
        <v>34</v>
      </c>
      <c r="F92" s="69">
        <v>363</v>
      </c>
      <c r="G92" s="13">
        <f>LOOKUP(F92,'Taškų '!$E$8:$E$158,'Taškų '!$C$8:$C$158)</f>
        <v>16</v>
      </c>
      <c r="H92" s="72">
        <v>39.18</v>
      </c>
      <c r="I92" s="55">
        <f>LOOKUP(H92,'Taškų '!$D$8:$D$158,'Taškų '!$C$8:$C$158)</f>
        <v>41</v>
      </c>
      <c r="J92" s="90">
        <v>2.211921296296296E-3</v>
      </c>
      <c r="K92" s="25">
        <f>LOOKUP(J92,'Taškų '!$J$8:$J$158,'Taškų '!$H$8:$H$158)</f>
        <v>9</v>
      </c>
      <c r="L92" s="26">
        <f t="shared" si="6"/>
        <v>100</v>
      </c>
    </row>
    <row r="93" spans="1:13" ht="14.4" outlineLevel="1" thickBot="1">
      <c r="A93" s="1"/>
      <c r="D93" s="14"/>
      <c r="E93" s="14"/>
      <c r="F93" s="14"/>
      <c r="G93" s="14"/>
      <c r="H93" s="124" t="s">
        <v>13</v>
      </c>
      <c r="I93" s="125"/>
      <c r="J93" s="125"/>
      <c r="K93" s="125"/>
      <c r="L93" s="52">
        <f>SUM(L87:L92)-MIN(L87:L92)</f>
        <v>544</v>
      </c>
    </row>
    <row r="94" spans="1:13" ht="12" customHeight="1" outlineLevel="1">
      <c r="A94" s="1"/>
      <c r="B94" s="83"/>
      <c r="C94" s="87"/>
      <c r="D94" s="1"/>
      <c r="E94" s="1"/>
      <c r="F94" s="1"/>
      <c r="G94" s="1"/>
      <c r="H94" s="147"/>
      <c r="I94" s="147"/>
      <c r="J94" s="147"/>
      <c r="K94" s="147"/>
      <c r="L94" s="54"/>
    </row>
    <row r="95" spans="1:13" s="113" customFormat="1" ht="12" customHeight="1" outlineLevel="1">
      <c r="A95" s="111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2"/>
    </row>
    <row r="96" spans="1:13" ht="20.100000000000001" customHeight="1">
      <c r="A96" s="75">
        <v>8</v>
      </c>
      <c r="B96" s="126" t="s">
        <v>80</v>
      </c>
      <c r="C96" s="127"/>
      <c r="D96" s="127"/>
      <c r="E96" s="127"/>
      <c r="F96" s="127"/>
      <c r="G96" s="127"/>
      <c r="H96" s="127"/>
      <c r="I96" s="127"/>
      <c r="J96" s="127"/>
      <c r="K96" s="127"/>
      <c r="L96" s="75">
        <f>$L$106</f>
        <v>728</v>
      </c>
    </row>
    <row r="97" spans="1:12" ht="8.1" customHeight="1" outlineLevel="1" thickBo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outlineLevel="1">
      <c r="A98" s="128" t="s">
        <v>11</v>
      </c>
      <c r="B98" s="122" t="s">
        <v>6</v>
      </c>
      <c r="C98" s="132" t="s">
        <v>21</v>
      </c>
      <c r="D98" s="141" t="s">
        <v>3</v>
      </c>
      <c r="E98" s="142"/>
      <c r="F98" s="143" t="s">
        <v>2</v>
      </c>
      <c r="G98" s="144"/>
      <c r="H98" s="141" t="s">
        <v>7</v>
      </c>
      <c r="I98" s="142"/>
      <c r="J98" s="145" t="s">
        <v>18</v>
      </c>
      <c r="K98" s="146"/>
      <c r="L98" s="122" t="s">
        <v>8</v>
      </c>
    </row>
    <row r="99" spans="1:12" ht="14.4" outlineLevel="1" thickBot="1">
      <c r="A99" s="129"/>
      <c r="B99" s="123"/>
      <c r="C99" s="133"/>
      <c r="D99" s="6" t="s">
        <v>10</v>
      </c>
      <c r="E99" s="7" t="s">
        <v>0</v>
      </c>
      <c r="F99" s="5" t="s">
        <v>10</v>
      </c>
      <c r="G99" s="4" t="s">
        <v>0</v>
      </c>
      <c r="H99" s="6" t="s">
        <v>10</v>
      </c>
      <c r="I99" s="7" t="s">
        <v>0</v>
      </c>
      <c r="J99" s="8" t="s">
        <v>10</v>
      </c>
      <c r="K99" s="4" t="s">
        <v>0</v>
      </c>
      <c r="L99" s="123"/>
    </row>
    <row r="100" spans="1:12" outlineLevel="1">
      <c r="A100" s="32" t="s">
        <v>81</v>
      </c>
      <c r="B100" s="84" t="s">
        <v>82</v>
      </c>
      <c r="C100" s="105">
        <v>39447</v>
      </c>
      <c r="D100" s="70">
        <v>9.86</v>
      </c>
      <c r="E100" s="9">
        <f>LOOKUP(D100,'Taškų '!$I$8:I$158,'Taškų '!$H$8:$H$158)</f>
        <v>31</v>
      </c>
      <c r="F100" s="67">
        <v>360</v>
      </c>
      <c r="G100" s="10">
        <f>LOOKUP(F100,'Taškų '!$E$8:$E$158,'Taškų '!$C$8:$C$158)</f>
        <v>15</v>
      </c>
      <c r="H100" s="70">
        <v>45.64</v>
      </c>
      <c r="I100" s="9">
        <f>LOOKUP(H100,'Taškų '!$D$8:$D$158,'Taškų '!$C$8:$C$158)</f>
        <v>50</v>
      </c>
      <c r="J100" s="88">
        <v>2.0763888888888889E-3</v>
      </c>
      <c r="K100" s="10">
        <f>LOOKUP(J100,'Taškų '!$J$8:$J$158,'Taškų '!$H$8:$H$158)</f>
        <v>20</v>
      </c>
      <c r="L100" s="18">
        <f t="shared" ref="L100:L105" si="7">SUM(E100+G100+I100+K100)</f>
        <v>116</v>
      </c>
    </row>
    <row r="101" spans="1:12" outlineLevel="1">
      <c r="A101" s="36" t="s">
        <v>81</v>
      </c>
      <c r="B101" s="85" t="s">
        <v>83</v>
      </c>
      <c r="C101" s="106">
        <v>39447</v>
      </c>
      <c r="D101" s="71">
        <v>9.1</v>
      </c>
      <c r="E101" s="9">
        <f>LOOKUP(D101,'Taškų '!$I$8:I$158,'Taškų '!$H$8:$H$158)</f>
        <v>49</v>
      </c>
      <c r="F101" s="68">
        <v>437</v>
      </c>
      <c r="G101" s="10">
        <f>LOOKUP(F101,'Taškų '!$E$8:$E$158,'Taškų '!$C$8:$C$158)</f>
        <v>41</v>
      </c>
      <c r="H101" s="71">
        <v>57.83</v>
      </c>
      <c r="I101" s="9">
        <f>LOOKUP(H101,'Taškų '!$D$8:$D$158,'Taškų '!$C$8:$C$158)</f>
        <v>68</v>
      </c>
      <c r="J101" s="89">
        <v>1.992361111111111E-3</v>
      </c>
      <c r="K101" s="10">
        <f>LOOKUP(J101,'Taškų '!$J$8:$J$158,'Taškų '!$H$8:$H$158)</f>
        <v>28</v>
      </c>
      <c r="L101" s="11">
        <f t="shared" si="7"/>
        <v>186</v>
      </c>
    </row>
    <row r="102" spans="1:12" outlineLevel="1">
      <c r="A102" s="36" t="s">
        <v>81</v>
      </c>
      <c r="B102" s="85" t="s">
        <v>84</v>
      </c>
      <c r="C102" s="106">
        <v>39447</v>
      </c>
      <c r="D102" s="71">
        <v>9.64</v>
      </c>
      <c r="E102" s="9">
        <f>LOOKUP(D102,'Taškų '!$I$8:I$158,'Taškų '!$H$8:$H$158)</f>
        <v>36</v>
      </c>
      <c r="F102" s="68">
        <v>368</v>
      </c>
      <c r="G102" s="10">
        <f>LOOKUP(F102,'Taškų '!$E$8:$E$158,'Taškų '!$C$8:$C$158)</f>
        <v>18</v>
      </c>
      <c r="H102" s="71">
        <v>42.28</v>
      </c>
      <c r="I102" s="9">
        <f>LOOKUP(H102,'Taškų '!$D$8:$D$158,'Taškų '!$C$8:$C$158)</f>
        <v>46</v>
      </c>
      <c r="J102" s="89">
        <v>2.2297453703703702E-3</v>
      </c>
      <c r="K102" s="10">
        <f>LOOKUP(J102,'Taškų '!$J$8:$J$158,'Taškų '!$H$8:$H$158)</f>
        <v>8</v>
      </c>
      <c r="L102" s="11">
        <f t="shared" si="7"/>
        <v>108</v>
      </c>
    </row>
    <row r="103" spans="1:12" outlineLevel="1">
      <c r="A103" s="36" t="s">
        <v>81</v>
      </c>
      <c r="B103" s="85" t="s">
        <v>85</v>
      </c>
      <c r="C103" s="106">
        <v>39447</v>
      </c>
      <c r="D103" s="71">
        <v>9.69</v>
      </c>
      <c r="E103" s="9">
        <f>LOOKUP(D103,'Taškų '!$I$8:I$158,'Taškų '!$H$8:$H$158)</f>
        <v>36</v>
      </c>
      <c r="F103" s="68">
        <v>396</v>
      </c>
      <c r="G103" s="10">
        <f>LOOKUP(F103,'Taškų '!$E$8:$E$158,'Taškų '!$C$8:$C$158)</f>
        <v>27</v>
      </c>
      <c r="H103" s="71">
        <v>38.17</v>
      </c>
      <c r="I103" s="9">
        <f>LOOKUP(H103,'Taškų '!$D$8:$D$158,'Taškų '!$C$8:$C$158)</f>
        <v>40</v>
      </c>
      <c r="J103" s="89">
        <v>1.905324074074074E-3</v>
      </c>
      <c r="K103" s="10">
        <f>LOOKUP(J103,'Taškų '!$J$8:$J$158,'Taškų '!$H$8:$H$158)</f>
        <v>38</v>
      </c>
      <c r="L103" s="11">
        <f t="shared" si="7"/>
        <v>141</v>
      </c>
    </row>
    <row r="104" spans="1:12" outlineLevel="1">
      <c r="A104" s="36" t="s">
        <v>81</v>
      </c>
      <c r="B104" s="85" t="s">
        <v>86</v>
      </c>
      <c r="C104" s="106">
        <v>39813</v>
      </c>
      <c r="D104" s="71">
        <v>9.4700000000000006</v>
      </c>
      <c r="E104" s="9">
        <f>LOOKUP(D104,'Taškų '!$I$8:I$158,'Taškų '!$H$8:$H$158)</f>
        <v>41</v>
      </c>
      <c r="F104" s="68">
        <v>375</v>
      </c>
      <c r="G104" s="10">
        <f>LOOKUP(F104,'Taškų '!$E$8:$E$158,'Taškų '!$C$8:$C$158)</f>
        <v>20</v>
      </c>
      <c r="H104" s="71">
        <v>32.119999999999997</v>
      </c>
      <c r="I104" s="9">
        <f>LOOKUP(H104,'Taškų '!$D$8:$D$158,'Taškų '!$C$8:$C$158)</f>
        <v>31</v>
      </c>
      <c r="J104" s="89">
        <v>2.1662037037037036E-3</v>
      </c>
      <c r="K104" s="10">
        <f>LOOKUP(J104,'Taškų '!$J$8:$J$158,'Taškų '!$H$8:$H$158)</f>
        <v>12</v>
      </c>
      <c r="L104" s="11">
        <f t="shared" si="7"/>
        <v>104</v>
      </c>
    </row>
    <row r="105" spans="1:12" ht="14.4" outlineLevel="1" thickBot="1">
      <c r="A105" s="37" t="s">
        <v>81</v>
      </c>
      <c r="B105" s="86" t="s">
        <v>119</v>
      </c>
      <c r="C105" s="107">
        <v>40181</v>
      </c>
      <c r="D105" s="72">
        <v>9.08</v>
      </c>
      <c r="E105" s="12">
        <f>LOOKUP(D105,'Taškų '!$I$8:I$158,'Taškų '!$H$8:$H$158)</f>
        <v>52</v>
      </c>
      <c r="F105" s="69">
        <v>435</v>
      </c>
      <c r="G105" s="13">
        <f>LOOKUP(F105,'Taškų '!$E$8:$E$158,'Taškų '!$C$8:$C$158)</f>
        <v>40</v>
      </c>
      <c r="H105" s="72">
        <v>38.25</v>
      </c>
      <c r="I105" s="55">
        <f>LOOKUP(H105,'Taškų '!$D$8:$D$158,'Taškų '!$C$8:$C$158)</f>
        <v>40</v>
      </c>
      <c r="J105" s="90">
        <v>1.8559027777777777E-3</v>
      </c>
      <c r="K105" s="56">
        <f>LOOKUP(J105,'Taškų '!$J$8:$J$158,'Taškų '!$H$8:$H$158)</f>
        <v>45</v>
      </c>
      <c r="L105" s="26">
        <f t="shared" si="7"/>
        <v>177</v>
      </c>
    </row>
    <row r="106" spans="1:12" ht="14.4" outlineLevel="1" thickBot="1">
      <c r="A106" s="1"/>
      <c r="B106" s="83"/>
      <c r="C106" s="87"/>
      <c r="D106" s="14"/>
      <c r="E106" s="14"/>
      <c r="F106" s="14"/>
      <c r="G106" s="14"/>
      <c r="H106" s="124" t="s">
        <v>13</v>
      </c>
      <c r="I106" s="125"/>
      <c r="J106" s="125"/>
      <c r="K106" s="125"/>
      <c r="L106" s="52">
        <f>SUM(L100:L105)-MIN(L100:L105)</f>
        <v>728</v>
      </c>
    </row>
    <row r="107" spans="1:12" outlineLevel="1">
      <c r="A107" s="1"/>
      <c r="B107" s="15"/>
      <c r="C107" s="1"/>
      <c r="D107" s="1"/>
      <c r="E107" s="1"/>
      <c r="F107" s="1"/>
      <c r="G107" s="1"/>
      <c r="H107" s="147"/>
      <c r="I107" s="147"/>
      <c r="J107" s="147"/>
      <c r="K107" s="147"/>
      <c r="L107" s="54"/>
    </row>
    <row r="108" spans="1:12" outlineLevel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outlineLevel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9" customHeight="1" outlineLevel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8.25" customHeight="1" outlineLevel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outlineLevel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20.100000000000001" customHeight="1">
      <c r="A113" s="75">
        <v>9</v>
      </c>
      <c r="B113" s="126" t="s">
        <v>87</v>
      </c>
      <c r="C113" s="127"/>
      <c r="D113" s="127"/>
      <c r="E113" s="127"/>
      <c r="F113" s="127"/>
      <c r="G113" s="127"/>
      <c r="H113" s="127"/>
      <c r="I113" s="127"/>
      <c r="J113" s="127"/>
      <c r="K113" s="127"/>
      <c r="L113" s="75">
        <f>$L$123</f>
        <v>748</v>
      </c>
    </row>
    <row r="114" spans="1:12" ht="14.4" outlineLevel="1" thickBo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outlineLevel="1">
      <c r="A115" s="128" t="s">
        <v>11</v>
      </c>
      <c r="B115" s="122" t="s">
        <v>6</v>
      </c>
      <c r="C115" s="132" t="s">
        <v>21</v>
      </c>
      <c r="D115" s="141" t="s">
        <v>3</v>
      </c>
      <c r="E115" s="142"/>
      <c r="F115" s="143" t="s">
        <v>2</v>
      </c>
      <c r="G115" s="144"/>
      <c r="H115" s="141" t="s">
        <v>7</v>
      </c>
      <c r="I115" s="142"/>
      <c r="J115" s="145" t="s">
        <v>18</v>
      </c>
      <c r="K115" s="146"/>
      <c r="L115" s="122" t="s">
        <v>8</v>
      </c>
    </row>
    <row r="116" spans="1:12" ht="14.4" outlineLevel="1" thickBot="1">
      <c r="A116" s="129"/>
      <c r="B116" s="123"/>
      <c r="C116" s="133"/>
      <c r="D116" s="6" t="s">
        <v>10</v>
      </c>
      <c r="E116" s="7" t="s">
        <v>0</v>
      </c>
      <c r="F116" s="5" t="s">
        <v>10</v>
      </c>
      <c r="G116" s="4" t="s">
        <v>0</v>
      </c>
      <c r="H116" s="6" t="s">
        <v>10</v>
      </c>
      <c r="I116" s="7" t="s">
        <v>0</v>
      </c>
      <c r="J116" s="8" t="s">
        <v>10</v>
      </c>
      <c r="K116" s="4" t="s">
        <v>0</v>
      </c>
      <c r="L116" s="123"/>
    </row>
    <row r="117" spans="1:12" outlineLevel="1">
      <c r="A117" s="32" t="s">
        <v>88</v>
      </c>
      <c r="B117" s="77" t="s">
        <v>89</v>
      </c>
      <c r="C117" s="108">
        <v>39447</v>
      </c>
      <c r="D117" s="70">
        <v>9.92</v>
      </c>
      <c r="E117" s="9">
        <f>LOOKUP(D117,'Taškų '!$I$8:I$158,'Taškų '!$H$8:$H$158)</f>
        <v>29</v>
      </c>
      <c r="F117" s="67">
        <v>401</v>
      </c>
      <c r="G117" s="10">
        <f>LOOKUP(F117,'Taškų '!$E$8:$E$158,'Taškų '!$C$8:$C$158)</f>
        <v>29</v>
      </c>
      <c r="H117" s="70">
        <v>41.92</v>
      </c>
      <c r="I117" s="9">
        <f>LOOKUP(H117,'Taškų '!$D$8:$D$158,'Taškų '!$C$8:$C$158)</f>
        <v>44</v>
      </c>
      <c r="J117" s="88">
        <v>2.310648148148148E-3</v>
      </c>
      <c r="K117" s="10">
        <f>LOOKUP(J117,'Taškų '!$J$8:$J$158,'Taškų '!$H$8:$H$158)</f>
        <v>4</v>
      </c>
      <c r="L117" s="18">
        <f t="shared" ref="L117:L122" si="8">SUM(E117+G117+I117+K117)</f>
        <v>106</v>
      </c>
    </row>
    <row r="118" spans="1:12" outlineLevel="1">
      <c r="A118" s="34" t="s">
        <v>88</v>
      </c>
      <c r="B118" s="78" t="s">
        <v>90</v>
      </c>
      <c r="C118" s="109">
        <v>39447</v>
      </c>
      <c r="D118" s="71">
        <v>8.74</v>
      </c>
      <c r="E118" s="9">
        <f>LOOKUP(D118,'Taškų '!$I$8:I$158,'Taškų '!$H$8:$H$158)</f>
        <v>61</v>
      </c>
      <c r="F118" s="68">
        <v>461</v>
      </c>
      <c r="G118" s="10">
        <f>LOOKUP(F118,'Taškų '!$E$8:$E$158,'Taškų '!$C$8:$C$158)</f>
        <v>49</v>
      </c>
      <c r="H118" s="71">
        <v>53.99</v>
      </c>
      <c r="I118" s="9">
        <f>LOOKUP(H118,'Taškų '!$D$8:$D$158,'Taškų '!$C$8:$C$158)</f>
        <v>62</v>
      </c>
      <c r="J118" s="89">
        <v>1.9539351851851853E-3</v>
      </c>
      <c r="K118" s="10">
        <f>LOOKUP(J118,'Taškų '!$J$8:$J$158,'Taškų '!$H$8:$H$158)</f>
        <v>33</v>
      </c>
      <c r="L118" s="11">
        <f t="shared" si="8"/>
        <v>205</v>
      </c>
    </row>
    <row r="119" spans="1:12" outlineLevel="1">
      <c r="A119" s="34" t="s">
        <v>88</v>
      </c>
      <c r="B119" s="78" t="s">
        <v>91</v>
      </c>
      <c r="C119" s="109">
        <v>39447</v>
      </c>
      <c r="D119" s="71">
        <v>9.2100000000000009</v>
      </c>
      <c r="E119" s="9">
        <f>LOOKUP(D119,'Taškų '!$I$8:I$158,'Taškų '!$H$8:$H$158)</f>
        <v>46</v>
      </c>
      <c r="F119" s="68">
        <v>395</v>
      </c>
      <c r="G119" s="10">
        <f>LOOKUP(F119,'Taškų '!$E$8:$E$158,'Taškų '!$C$8:$C$158)</f>
        <v>27</v>
      </c>
      <c r="H119" s="71">
        <v>40.96</v>
      </c>
      <c r="I119" s="9">
        <f>LOOKUP(H119,'Taškų '!$D$8:$D$158,'Taškų '!$C$8:$C$158)</f>
        <v>43</v>
      </c>
      <c r="J119" s="89">
        <v>2.2216435185185186E-3</v>
      </c>
      <c r="K119" s="10">
        <f>LOOKUP(J119,'Taškų '!$J$8:$J$158,'Taškų '!$H$8:$H$158)</f>
        <v>9</v>
      </c>
      <c r="L119" s="11">
        <f t="shared" si="8"/>
        <v>125</v>
      </c>
    </row>
    <row r="120" spans="1:12" outlineLevel="1">
      <c r="A120" s="34" t="s">
        <v>88</v>
      </c>
      <c r="B120" s="78" t="s">
        <v>92</v>
      </c>
      <c r="C120" s="109">
        <v>39447</v>
      </c>
      <c r="D120" s="71">
        <v>9.2799999999999994</v>
      </c>
      <c r="E120" s="9">
        <f>LOOKUP(D120,'Taškų '!$I$8:I$158,'Taškų '!$H$8:$H$158)</f>
        <v>46</v>
      </c>
      <c r="F120" s="68">
        <v>385</v>
      </c>
      <c r="G120" s="10">
        <f>LOOKUP(F120,'Taškų '!$E$8:$E$158,'Taškų '!$C$8:$C$158)</f>
        <v>24</v>
      </c>
      <c r="H120" s="71">
        <v>46.03</v>
      </c>
      <c r="I120" s="9">
        <f>LOOKUP(H120,'Taškų '!$D$8:$D$158,'Taškų '!$C$8:$C$158)</f>
        <v>51</v>
      </c>
      <c r="J120" s="89">
        <v>2.0898148148148147E-3</v>
      </c>
      <c r="K120" s="10">
        <f>LOOKUP(J120,'Taškų '!$J$8:$J$158,'Taškų '!$H$8:$H$158)</f>
        <v>18</v>
      </c>
      <c r="L120" s="11">
        <f t="shared" si="8"/>
        <v>139</v>
      </c>
    </row>
    <row r="121" spans="1:12" outlineLevel="1">
      <c r="A121" s="34" t="s">
        <v>88</v>
      </c>
      <c r="B121" s="78" t="s">
        <v>93</v>
      </c>
      <c r="C121" s="109">
        <v>39447</v>
      </c>
      <c r="D121" s="71">
        <v>8.7200000000000006</v>
      </c>
      <c r="E121" s="9">
        <f>LOOKUP(D121,'Taškų '!$I$8:I$158,'Taškų '!$H$8:$H$158)</f>
        <v>61</v>
      </c>
      <c r="F121" s="68">
        <v>403</v>
      </c>
      <c r="G121" s="10">
        <f>LOOKUP(F121,'Taškų '!$E$8:$E$158,'Taškų '!$C$8:$C$158)</f>
        <v>30</v>
      </c>
      <c r="H121" s="71">
        <v>42.5</v>
      </c>
      <c r="I121" s="9">
        <f>LOOKUP(H121,'Taškų '!$D$8:$D$158,'Taškų '!$C$8:$C$158)</f>
        <v>46</v>
      </c>
      <c r="J121" s="89">
        <v>1.9283564814814814E-3</v>
      </c>
      <c r="K121" s="10">
        <f>LOOKUP(J121,'Taškų '!$J$8:$J$158,'Taškų '!$H$8:$H$158)</f>
        <v>36</v>
      </c>
      <c r="L121" s="11">
        <f t="shared" si="8"/>
        <v>173</v>
      </c>
    </row>
    <row r="122" spans="1:12" ht="14.4" outlineLevel="1" thickBot="1">
      <c r="A122" s="41" t="s">
        <v>88</v>
      </c>
      <c r="B122" s="79" t="s">
        <v>117</v>
      </c>
      <c r="C122" s="110">
        <v>39813</v>
      </c>
      <c r="D122" s="72">
        <v>10.1</v>
      </c>
      <c r="E122" s="12">
        <f>LOOKUP(D122,'Taškų '!$I$8:I$158,'Taškų '!$H$8:$H$158)</f>
        <v>25</v>
      </c>
      <c r="F122" s="69">
        <v>304</v>
      </c>
      <c r="G122" s="13">
        <v>0</v>
      </c>
      <c r="H122" s="72">
        <v>41.45</v>
      </c>
      <c r="I122" s="55">
        <f>LOOKUP(H122,'Taškų '!$D$8:$D$158,'Taškų '!$C$8:$C$158)</f>
        <v>44</v>
      </c>
      <c r="J122" s="90">
        <v>2.1550925925925926E-3</v>
      </c>
      <c r="K122" s="56">
        <f>LOOKUP(J122,'Taškų '!$J$8:$J$158,'Taškų '!$H$8:$H$158)</f>
        <v>13</v>
      </c>
      <c r="L122" s="26">
        <f t="shared" si="8"/>
        <v>82</v>
      </c>
    </row>
    <row r="123" spans="1:12" ht="14.4" outlineLevel="1" thickBot="1">
      <c r="A123" s="1"/>
      <c r="B123" s="1"/>
      <c r="C123" s="1"/>
      <c r="D123" s="14"/>
      <c r="E123" s="14"/>
      <c r="F123" s="14"/>
      <c r="G123" s="14"/>
      <c r="H123" s="124" t="s">
        <v>13</v>
      </c>
      <c r="I123" s="125"/>
      <c r="J123" s="125"/>
      <c r="K123" s="125"/>
      <c r="L123" s="52">
        <f>SUM(L117:L122)-MIN(L117:L122)</f>
        <v>748</v>
      </c>
    </row>
    <row r="124" spans="1:12" outlineLevel="1">
      <c r="A124" s="1"/>
      <c r="B124" s="1"/>
      <c r="C124" s="1"/>
      <c r="D124" s="1"/>
      <c r="E124" s="1"/>
      <c r="F124" s="1"/>
      <c r="G124" s="1"/>
      <c r="H124" s="147"/>
      <c r="I124" s="147"/>
      <c r="J124" s="147"/>
      <c r="K124" s="147"/>
      <c r="L124" s="54"/>
    </row>
    <row r="125" spans="1:12" outlineLevel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20.100000000000001" customHeight="1">
      <c r="A126" s="75">
        <v>10</v>
      </c>
      <c r="B126" s="126" t="s">
        <v>94</v>
      </c>
      <c r="C126" s="127"/>
      <c r="D126" s="127"/>
      <c r="E126" s="127"/>
      <c r="F126" s="127"/>
      <c r="G126" s="127"/>
      <c r="H126" s="127"/>
      <c r="I126" s="127"/>
      <c r="J126" s="127"/>
      <c r="K126" s="127"/>
      <c r="L126" s="75">
        <f>$L$136</f>
        <v>586</v>
      </c>
    </row>
    <row r="127" spans="1:12" ht="14.4" outlineLevel="1" thickBo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2.75" customHeight="1" outlineLevel="1">
      <c r="A128" s="128" t="s">
        <v>11</v>
      </c>
      <c r="B128" s="130" t="s">
        <v>6</v>
      </c>
      <c r="C128" s="132" t="s">
        <v>21</v>
      </c>
      <c r="D128" s="128" t="s">
        <v>3</v>
      </c>
      <c r="E128" s="134"/>
      <c r="F128" s="128" t="s">
        <v>2</v>
      </c>
      <c r="G128" s="134"/>
      <c r="H128" s="128" t="s">
        <v>7</v>
      </c>
      <c r="I128" s="134"/>
      <c r="J128" s="135" t="s">
        <v>18</v>
      </c>
      <c r="K128" s="136"/>
      <c r="L128" s="122" t="s">
        <v>8</v>
      </c>
    </row>
    <row r="129" spans="1:12" ht="14.4" outlineLevel="1" thickBot="1">
      <c r="A129" s="129"/>
      <c r="B129" s="131"/>
      <c r="C129" s="133"/>
      <c r="D129" s="6" t="s">
        <v>10</v>
      </c>
      <c r="E129" s="7" t="s">
        <v>0</v>
      </c>
      <c r="F129" s="5" t="s">
        <v>10</v>
      </c>
      <c r="G129" s="4" t="s">
        <v>0</v>
      </c>
      <c r="H129" s="6" t="s">
        <v>10</v>
      </c>
      <c r="I129" s="7" t="s">
        <v>0</v>
      </c>
      <c r="J129" s="8" t="s">
        <v>10</v>
      </c>
      <c r="K129" s="4" t="s">
        <v>0</v>
      </c>
      <c r="L129" s="123"/>
    </row>
    <row r="130" spans="1:12" outlineLevel="1">
      <c r="A130" s="32"/>
      <c r="B130" s="38"/>
      <c r="C130" s="108"/>
      <c r="D130" s="70"/>
      <c r="E130" s="9"/>
      <c r="F130" s="67"/>
      <c r="G130" s="10"/>
      <c r="H130" s="70"/>
      <c r="I130" s="9"/>
      <c r="J130" s="88"/>
      <c r="K130" s="10"/>
      <c r="L130" s="18">
        <f t="shared" ref="L130:L135" si="9">SUM(E130+G130+I130+K130)</f>
        <v>0</v>
      </c>
    </row>
    <row r="131" spans="1:12" outlineLevel="1">
      <c r="A131" s="36" t="s">
        <v>95</v>
      </c>
      <c r="B131" s="39" t="s">
        <v>96</v>
      </c>
      <c r="C131" s="109">
        <v>39922</v>
      </c>
      <c r="D131" s="71">
        <v>9.35</v>
      </c>
      <c r="E131" s="9">
        <f>LOOKUP(D131,'Taškų '!$I$8:I$158,'Taškų '!$H$8:$H$158)</f>
        <v>44</v>
      </c>
      <c r="F131" s="68">
        <v>352</v>
      </c>
      <c r="G131" s="10">
        <f>LOOKUP(F131,'Taškų '!$E$8:$E$158,'Taškų '!$C$8:$C$158)</f>
        <v>13</v>
      </c>
      <c r="H131" s="71">
        <v>30.8</v>
      </c>
      <c r="I131" s="9">
        <f>LOOKUP(H131,'Taškų '!$D$8:$D$158,'Taškų '!$C$8:$C$158)</f>
        <v>28</v>
      </c>
      <c r="J131" s="89">
        <v>1.8962962962962961E-3</v>
      </c>
      <c r="K131" s="10">
        <f>LOOKUP(J131,'Taškų '!$J$8:$J$158,'Taškų '!$H$8:$H$158)</f>
        <v>40</v>
      </c>
      <c r="L131" s="11">
        <f t="shared" si="9"/>
        <v>125</v>
      </c>
    </row>
    <row r="132" spans="1:12" outlineLevel="1">
      <c r="A132" s="36" t="s">
        <v>95</v>
      </c>
      <c r="B132" s="39" t="s">
        <v>97</v>
      </c>
      <c r="C132" s="109">
        <v>39447</v>
      </c>
      <c r="D132" s="71">
        <v>8.77</v>
      </c>
      <c r="E132" s="9">
        <f>LOOKUP(D132,'Taškų '!$I$8:I$158,'Taškų '!$H$8:$H$158)</f>
        <v>61</v>
      </c>
      <c r="F132" s="68">
        <v>385</v>
      </c>
      <c r="G132" s="10">
        <f>LOOKUP(F132,'Taškų '!$E$8:$E$158,'Taškų '!$C$8:$C$158)</f>
        <v>24</v>
      </c>
      <c r="H132" s="71">
        <v>37.35</v>
      </c>
      <c r="I132" s="9">
        <f>LOOKUP(H132,'Taškų '!$D$8:$D$158,'Taškų '!$C$8:$C$158)</f>
        <v>38</v>
      </c>
      <c r="J132" s="89">
        <v>2.2193287037037038E-3</v>
      </c>
      <c r="K132" s="10">
        <f>LOOKUP(J132,'Taškų '!$J$8:$J$158,'Taškų '!$H$8:$H$158)</f>
        <v>9</v>
      </c>
      <c r="L132" s="11">
        <f t="shared" si="9"/>
        <v>132</v>
      </c>
    </row>
    <row r="133" spans="1:12" outlineLevel="1">
      <c r="A133" s="36" t="s">
        <v>95</v>
      </c>
      <c r="B133" s="39" t="s">
        <v>98</v>
      </c>
      <c r="C133" s="109">
        <v>39447</v>
      </c>
      <c r="D133" s="71">
        <v>8.77</v>
      </c>
      <c r="E133" s="9">
        <f>LOOKUP(D133,'Taškų '!$I$8:I$158,'Taškų '!$H$8:$H$158)</f>
        <v>61</v>
      </c>
      <c r="F133" s="68">
        <v>461</v>
      </c>
      <c r="G133" s="10">
        <f>LOOKUP(F133,'Taškų '!$E$8:$E$158,'Taškų '!$C$8:$C$158)</f>
        <v>49</v>
      </c>
      <c r="H133" s="71">
        <v>42.72</v>
      </c>
      <c r="I133" s="9">
        <f>LOOKUP(H133,'Taškų '!$D$8:$D$158,'Taškų '!$C$8:$C$158)</f>
        <v>46</v>
      </c>
      <c r="J133" s="89">
        <v>1.7835648148148149E-3</v>
      </c>
      <c r="K133" s="10">
        <f>LOOKUP(J133,'Taškų '!$J$8:$J$158,'Taškų '!$H$8:$H$158)</f>
        <v>56</v>
      </c>
      <c r="L133" s="11">
        <f t="shared" si="9"/>
        <v>212</v>
      </c>
    </row>
    <row r="134" spans="1:12" outlineLevel="1">
      <c r="A134" s="36" t="s">
        <v>95</v>
      </c>
      <c r="B134" s="39" t="s">
        <v>99</v>
      </c>
      <c r="C134" s="109">
        <v>39739</v>
      </c>
      <c r="D134" s="71">
        <v>11.38</v>
      </c>
      <c r="E134" s="9">
        <f>LOOKUP(D134,'Taškų '!$I$8:I$158,'Taškų '!$H$8:$H$158)</f>
        <v>6</v>
      </c>
      <c r="F134" s="68"/>
      <c r="G134" s="10">
        <v>0</v>
      </c>
      <c r="H134" s="71">
        <v>47.62</v>
      </c>
      <c r="I134" s="9">
        <f>LOOKUP(H134,'Taškų '!$D$8:$D$158,'Taškų '!$C$8:$C$158)</f>
        <v>53</v>
      </c>
      <c r="J134" s="89"/>
      <c r="K134" s="10">
        <v>0</v>
      </c>
      <c r="L134" s="11">
        <f t="shared" si="9"/>
        <v>59</v>
      </c>
    </row>
    <row r="135" spans="1:12" ht="14.4" outlineLevel="1" thickBot="1">
      <c r="A135" s="37" t="s">
        <v>95</v>
      </c>
      <c r="B135" s="40" t="s">
        <v>100</v>
      </c>
      <c r="C135" s="110">
        <v>39447</v>
      </c>
      <c r="D135" s="72">
        <v>10.37</v>
      </c>
      <c r="E135" s="12">
        <f>LOOKUP(D135,'Taškų '!$I$8:I$158,'Taškų '!$H$8:$H$158)</f>
        <v>21</v>
      </c>
      <c r="F135" s="69">
        <v>290</v>
      </c>
      <c r="G135" s="13">
        <v>0</v>
      </c>
      <c r="H135" s="72">
        <v>27.86</v>
      </c>
      <c r="I135" s="55">
        <f>LOOKUP(H135,'Taškų '!$D$8:$D$158,'Taškų '!$C$8:$C$158)</f>
        <v>24</v>
      </c>
      <c r="J135" s="90">
        <v>2.1537037037037037E-3</v>
      </c>
      <c r="K135" s="56">
        <f>LOOKUP(J135,'Taškų '!$J$8:$J$158,'Taškų '!$H$8:$H$158)</f>
        <v>13</v>
      </c>
      <c r="L135" s="26">
        <f t="shared" si="9"/>
        <v>58</v>
      </c>
    </row>
    <row r="136" spans="1:12" ht="14.4" outlineLevel="1" thickBot="1">
      <c r="A136" s="1"/>
      <c r="B136" s="1"/>
      <c r="C136" s="1"/>
      <c r="D136" s="14"/>
      <c r="E136" s="14"/>
      <c r="F136" s="14"/>
      <c r="G136" s="14"/>
      <c r="H136" s="124" t="s">
        <v>13</v>
      </c>
      <c r="I136" s="125"/>
      <c r="J136" s="125"/>
      <c r="K136" s="125"/>
      <c r="L136" s="52">
        <f>SUM(L130:L135)-MIN(L130:L135)</f>
        <v>586</v>
      </c>
    </row>
    <row r="137" spans="1:12" ht="12.75" customHeight="1" outlineLevel="1">
      <c r="A137" s="1"/>
      <c r="B137" s="1"/>
      <c r="C137" s="1"/>
      <c r="D137" s="1"/>
      <c r="E137" s="1"/>
      <c r="F137" s="1"/>
      <c r="G137" s="1"/>
      <c r="H137" s="147"/>
      <c r="I137" s="147"/>
      <c r="J137" s="147"/>
      <c r="K137" s="147"/>
      <c r="L137" s="54"/>
    </row>
    <row r="138" spans="1:12" ht="20.100000000000001" customHeight="1">
      <c r="A138" s="75">
        <v>11</v>
      </c>
      <c r="B138" s="126" t="s">
        <v>101</v>
      </c>
      <c r="C138" s="127"/>
      <c r="D138" s="127"/>
      <c r="E138" s="127"/>
      <c r="F138" s="127"/>
      <c r="G138" s="127"/>
      <c r="H138" s="127"/>
      <c r="I138" s="127"/>
      <c r="J138" s="127"/>
      <c r="K138" s="127"/>
      <c r="L138" s="75">
        <f>L148</f>
        <v>762</v>
      </c>
    </row>
    <row r="139" spans="1:12" ht="14.4" outlineLevel="1" thickBo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2.75" customHeight="1" outlineLevel="1">
      <c r="A140" s="128" t="s">
        <v>11</v>
      </c>
      <c r="B140" s="130" t="s">
        <v>6</v>
      </c>
      <c r="C140" s="132" t="s">
        <v>21</v>
      </c>
      <c r="D140" s="128" t="s">
        <v>3</v>
      </c>
      <c r="E140" s="134"/>
      <c r="F140" s="128" t="s">
        <v>2</v>
      </c>
      <c r="G140" s="134"/>
      <c r="H140" s="128" t="s">
        <v>7</v>
      </c>
      <c r="I140" s="134"/>
      <c r="J140" s="135" t="s">
        <v>18</v>
      </c>
      <c r="K140" s="136"/>
      <c r="L140" s="122" t="s">
        <v>8</v>
      </c>
    </row>
    <row r="141" spans="1:12" ht="14.4" outlineLevel="1" thickBot="1">
      <c r="A141" s="129"/>
      <c r="B141" s="131"/>
      <c r="C141" s="133"/>
      <c r="D141" s="6" t="s">
        <v>10</v>
      </c>
      <c r="E141" s="7" t="s">
        <v>0</v>
      </c>
      <c r="F141" s="5" t="s">
        <v>10</v>
      </c>
      <c r="G141" s="4" t="s">
        <v>0</v>
      </c>
      <c r="H141" s="6" t="s">
        <v>10</v>
      </c>
      <c r="I141" s="7" t="s">
        <v>0</v>
      </c>
      <c r="J141" s="8" t="s">
        <v>10</v>
      </c>
      <c r="K141" s="4" t="s">
        <v>0</v>
      </c>
      <c r="L141" s="123"/>
    </row>
    <row r="142" spans="1:12" outlineLevel="1">
      <c r="A142" s="32" t="s">
        <v>102</v>
      </c>
      <c r="B142" s="38" t="s">
        <v>103</v>
      </c>
      <c r="C142" s="108">
        <v>39813</v>
      </c>
      <c r="D142" s="70">
        <v>9.23</v>
      </c>
      <c r="E142" s="9">
        <f>LOOKUP(D142,'Taškų '!$I$8:I$158,'Taškų '!$H$8:$H$158)</f>
        <v>46</v>
      </c>
      <c r="F142" s="67">
        <v>411</v>
      </c>
      <c r="G142" s="10">
        <f>LOOKUP(F142,'Taškų '!$E$8:$E$158,'Taškų '!$C$8:$C$158)</f>
        <v>32</v>
      </c>
      <c r="H142" s="70">
        <v>35.520000000000003</v>
      </c>
      <c r="I142" s="9">
        <f>LOOKUP(H142,'Taškų '!$D$8:$D$158,'Taškų '!$C$8:$C$158)</f>
        <v>35</v>
      </c>
      <c r="J142" s="88">
        <v>1.9829861111111111E-3</v>
      </c>
      <c r="K142" s="10">
        <f>LOOKUP(J142,'Taškų '!$J$8:$J$158,'Taškų '!$H$8:$H$158)</f>
        <v>29</v>
      </c>
      <c r="L142" s="18">
        <f t="shared" ref="L142:L147" si="10">SUM(E142+G142+I142+K142)</f>
        <v>142</v>
      </c>
    </row>
    <row r="143" spans="1:12" outlineLevel="1">
      <c r="A143" s="36" t="s">
        <v>102</v>
      </c>
      <c r="B143" s="39" t="s">
        <v>104</v>
      </c>
      <c r="C143" s="109">
        <v>39447</v>
      </c>
      <c r="D143" s="71">
        <v>9.09</v>
      </c>
      <c r="E143" s="9">
        <f>LOOKUP(D143,'Taškų '!$I$8:I$158,'Taškų '!$H$8:$H$158)</f>
        <v>52</v>
      </c>
      <c r="F143" s="68">
        <v>432</v>
      </c>
      <c r="G143" s="10">
        <f>LOOKUP(F143,'Taškų '!$E$8:$E$158,'Taškų '!$C$8:$C$158)</f>
        <v>39</v>
      </c>
      <c r="H143" s="71">
        <v>31.28</v>
      </c>
      <c r="I143" s="9">
        <f>LOOKUP(H143,'Taškų '!$D$8:$D$158,'Taškų '!$C$8:$C$158)</f>
        <v>30</v>
      </c>
      <c r="J143" s="89"/>
      <c r="K143" s="10">
        <v>0</v>
      </c>
      <c r="L143" s="11">
        <f t="shared" si="10"/>
        <v>121</v>
      </c>
    </row>
    <row r="144" spans="1:12" outlineLevel="1">
      <c r="A144" s="36" t="s">
        <v>102</v>
      </c>
      <c r="B144" s="39" t="s">
        <v>105</v>
      </c>
      <c r="C144" s="109">
        <v>39813</v>
      </c>
      <c r="D144" s="71">
        <v>8.9</v>
      </c>
      <c r="E144" s="9">
        <f>LOOKUP(D144,'Taškų '!$I$8:I$158,'Taškų '!$H$8:$H$158)</f>
        <v>55</v>
      </c>
      <c r="F144" s="68">
        <v>423</v>
      </c>
      <c r="G144" s="10">
        <f>LOOKUP(F144,'Taškų '!$E$8:$E$158,'Taškų '!$C$8:$C$158)</f>
        <v>36</v>
      </c>
      <c r="H144" s="71">
        <v>29.71</v>
      </c>
      <c r="I144" s="9">
        <f>LOOKUP(H144,'Taškų '!$D$8:$D$158,'Taškų '!$C$8:$C$158)</f>
        <v>27</v>
      </c>
      <c r="J144" s="89">
        <v>1.7969907407407407E-3</v>
      </c>
      <c r="K144" s="10">
        <f>LOOKUP(J144,'Taškų '!$J$8:$J$158,'Taškų '!$H$8:$H$158)</f>
        <v>54</v>
      </c>
      <c r="L144" s="11">
        <f t="shared" si="10"/>
        <v>172</v>
      </c>
    </row>
    <row r="145" spans="1:12" outlineLevel="1">
      <c r="A145" s="36" t="s">
        <v>102</v>
      </c>
      <c r="B145" s="39" t="s">
        <v>106</v>
      </c>
      <c r="C145" s="109">
        <v>39447</v>
      </c>
      <c r="D145" s="71">
        <v>8.75</v>
      </c>
      <c r="E145" s="9">
        <f>LOOKUP(D145,'Taškų '!$I$8:I$158,'Taškų '!$H$8:$H$158)</f>
        <v>61</v>
      </c>
      <c r="F145" s="68">
        <v>422</v>
      </c>
      <c r="G145" s="10">
        <f>LOOKUP(F145,'Taškų '!$E$8:$E$158,'Taškų '!$C$8:$C$158)</f>
        <v>36</v>
      </c>
      <c r="H145" s="71">
        <v>44.38</v>
      </c>
      <c r="I145" s="9">
        <f>LOOKUP(H145,'Taškų '!$D$8:$D$158,'Taškų '!$C$8:$C$158)</f>
        <v>49</v>
      </c>
      <c r="J145" s="89">
        <v>2.1168981481481481E-3</v>
      </c>
      <c r="K145" s="10">
        <f>LOOKUP(J145,'Taškų '!$J$8:$J$158,'Taškų '!$H$8:$H$158)</f>
        <v>16</v>
      </c>
      <c r="L145" s="11">
        <f t="shared" si="10"/>
        <v>162</v>
      </c>
    </row>
    <row r="146" spans="1:12" outlineLevel="1">
      <c r="A146" s="36" t="s">
        <v>102</v>
      </c>
      <c r="B146" s="39" t="s">
        <v>107</v>
      </c>
      <c r="C146" s="109">
        <v>39739</v>
      </c>
      <c r="D146" s="71">
        <v>9.19</v>
      </c>
      <c r="E146" s="9">
        <f>LOOKUP(D146,'Taškų '!$I$8:I$158,'Taškų '!$H$8:$H$158)</f>
        <v>49</v>
      </c>
      <c r="F146" s="68">
        <v>466</v>
      </c>
      <c r="G146" s="10">
        <f>LOOKUP(F146,'Taškų '!$E$8:$E$158,'Taškų '!$C$8:$C$158)</f>
        <v>51</v>
      </c>
      <c r="H146" s="71">
        <v>36.520000000000003</v>
      </c>
      <c r="I146" s="9">
        <f>LOOKUP(H146,'Taškų '!$D$8:$D$158,'Taškų '!$C$8:$C$158)</f>
        <v>37</v>
      </c>
      <c r="J146" s="89">
        <v>2.0019675925925925E-3</v>
      </c>
      <c r="K146" s="10">
        <f>LOOKUP(J146,'Taškų '!$J$8:$J$158,'Taškų '!$H$8:$H$158)</f>
        <v>28</v>
      </c>
      <c r="L146" s="11">
        <f t="shared" si="10"/>
        <v>165</v>
      </c>
    </row>
    <row r="147" spans="1:12" ht="14.4" outlineLevel="1" thickBot="1">
      <c r="A147" s="37" t="s">
        <v>102</v>
      </c>
      <c r="B147" s="40" t="s">
        <v>108</v>
      </c>
      <c r="C147" s="110">
        <v>39447</v>
      </c>
      <c r="D147" s="72">
        <v>10.52</v>
      </c>
      <c r="E147" s="12">
        <f>LOOKUP(D147,'Taškų '!$I$8:I$158,'Taškų '!$H$8:$H$158)</f>
        <v>17</v>
      </c>
      <c r="F147" s="69">
        <v>364</v>
      </c>
      <c r="G147" s="13">
        <f>LOOKUP(F147,'Taškų '!$E$8:$E$158,'Taškų '!$C$8:$C$158)</f>
        <v>17</v>
      </c>
      <c r="H147" s="72">
        <v>26.24</v>
      </c>
      <c r="I147" s="55">
        <f>LOOKUP(H147,'Taškų '!$D$8:$D$158,'Taškų '!$C$8:$C$158)</f>
        <v>23</v>
      </c>
      <c r="J147" s="90"/>
      <c r="K147" s="56">
        <v>0</v>
      </c>
      <c r="L147" s="26">
        <f t="shared" si="10"/>
        <v>57</v>
      </c>
    </row>
    <row r="148" spans="1:12" ht="14.4" outlineLevel="1" thickBot="1">
      <c r="A148" s="1"/>
      <c r="B148" s="1"/>
      <c r="C148" s="1"/>
      <c r="D148" s="14"/>
      <c r="E148" s="14"/>
      <c r="F148" s="14"/>
      <c r="G148" s="14"/>
      <c r="H148" s="124" t="s">
        <v>13</v>
      </c>
      <c r="I148" s="125"/>
      <c r="J148" s="125"/>
      <c r="K148" s="125"/>
      <c r="L148" s="52">
        <f>SUM(L142:L147)-MIN(L142:L147)</f>
        <v>762</v>
      </c>
    </row>
    <row r="149" spans="1:12" outlineLevel="1">
      <c r="A149" s="31"/>
      <c r="B149" s="31"/>
      <c r="C149" s="31"/>
      <c r="D149" s="31"/>
      <c r="E149" s="31"/>
      <c r="F149" s="31"/>
      <c r="G149" s="31"/>
      <c r="H149" s="31"/>
      <c r="I149" s="31"/>
      <c r="J149" s="42"/>
      <c r="K149" s="31"/>
      <c r="L149" s="31"/>
    </row>
    <row r="150" spans="1:12" ht="20.100000000000001" customHeight="1">
      <c r="A150" s="75">
        <v>12</v>
      </c>
      <c r="B150" s="126" t="s">
        <v>109</v>
      </c>
      <c r="C150" s="127"/>
      <c r="D150" s="127"/>
      <c r="E150" s="127"/>
      <c r="F150" s="127"/>
      <c r="G150" s="127"/>
      <c r="H150" s="127"/>
      <c r="I150" s="127"/>
      <c r="J150" s="127"/>
      <c r="K150" s="127"/>
      <c r="L150" s="75">
        <f>L160</f>
        <v>1070</v>
      </c>
    </row>
    <row r="151" spans="1:12" ht="14.4" outlineLevel="1" thickBo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2.75" customHeight="1" outlineLevel="1">
      <c r="A152" s="128" t="s">
        <v>11</v>
      </c>
      <c r="B152" s="130" t="s">
        <v>6</v>
      </c>
      <c r="C152" s="132" t="s">
        <v>21</v>
      </c>
      <c r="D152" s="128" t="s">
        <v>3</v>
      </c>
      <c r="E152" s="134"/>
      <c r="F152" s="128" t="s">
        <v>2</v>
      </c>
      <c r="G152" s="134"/>
      <c r="H152" s="128" t="s">
        <v>7</v>
      </c>
      <c r="I152" s="134"/>
      <c r="J152" s="135" t="s">
        <v>18</v>
      </c>
      <c r="K152" s="136"/>
      <c r="L152" s="122" t="s">
        <v>8</v>
      </c>
    </row>
    <row r="153" spans="1:12" ht="14.4" outlineLevel="1" thickBot="1">
      <c r="A153" s="129"/>
      <c r="B153" s="131"/>
      <c r="C153" s="133"/>
      <c r="D153" s="6" t="s">
        <v>10</v>
      </c>
      <c r="E153" s="7" t="s">
        <v>0</v>
      </c>
      <c r="F153" s="5" t="s">
        <v>10</v>
      </c>
      <c r="G153" s="4" t="s">
        <v>0</v>
      </c>
      <c r="H153" s="6" t="s">
        <v>10</v>
      </c>
      <c r="I153" s="7" t="s">
        <v>0</v>
      </c>
      <c r="J153" s="8" t="s">
        <v>10</v>
      </c>
      <c r="K153" s="4" t="s">
        <v>0</v>
      </c>
      <c r="L153" s="123"/>
    </row>
    <row r="154" spans="1:12" outlineLevel="1">
      <c r="A154" s="32" t="s">
        <v>110</v>
      </c>
      <c r="B154" s="38" t="s">
        <v>111</v>
      </c>
      <c r="C154" s="108">
        <v>39447</v>
      </c>
      <c r="D154" s="70">
        <v>8.7799999999999994</v>
      </c>
      <c r="E154" s="9">
        <f>LOOKUP(D154,'Taškų '!$I$8:I$158,'Taškų '!$H$8:$H$158)</f>
        <v>61</v>
      </c>
      <c r="F154" s="67">
        <v>433</v>
      </c>
      <c r="G154" s="10">
        <f>LOOKUP(F154,'Taškų '!$E$8:$E$158,'Taškų '!$C$8:$C$158)</f>
        <v>40</v>
      </c>
      <c r="H154" s="70">
        <v>59.14</v>
      </c>
      <c r="I154" s="9">
        <f>LOOKUP(H154,'Taškų '!$D$8:$D$158,'Taškų '!$C$8:$C$158)</f>
        <v>71</v>
      </c>
      <c r="J154" s="88">
        <v>1.8725694444444443E-3</v>
      </c>
      <c r="K154" s="10">
        <f>LOOKUP(J154,'Taškų '!$J$8:$J$158,'Taškų '!$H$8:$H$158)</f>
        <v>43</v>
      </c>
      <c r="L154" s="18">
        <f t="shared" ref="L154:L159" si="11">SUM(E154+G154+I154+K154)</f>
        <v>215</v>
      </c>
    </row>
    <row r="155" spans="1:12" outlineLevel="1">
      <c r="A155" s="36" t="s">
        <v>110</v>
      </c>
      <c r="B155" s="39" t="s">
        <v>112</v>
      </c>
      <c r="C155" s="109">
        <v>39447</v>
      </c>
      <c r="D155" s="71">
        <v>8.6</v>
      </c>
      <c r="E155" s="9">
        <f>LOOKUP(D155,'Taškų '!$I$8:I$158,'Taškų '!$H$8:$H$158)</f>
        <v>65</v>
      </c>
      <c r="F155" s="68">
        <v>404</v>
      </c>
      <c r="G155" s="10">
        <f>LOOKUP(F155,'Taškų '!$E$8:$E$158,'Taškų '!$C$8:$C$158)</f>
        <v>30</v>
      </c>
      <c r="H155" s="71">
        <v>48.83</v>
      </c>
      <c r="I155" s="9">
        <f>LOOKUP(H155,'Taškų '!$D$8:$D$158,'Taškų '!$C$8:$C$158)</f>
        <v>54</v>
      </c>
      <c r="J155" s="89">
        <v>1.8614583333333332E-3</v>
      </c>
      <c r="K155" s="10">
        <f>LOOKUP(J155,'Taškų '!$J$8:$J$158,'Taškų '!$H$8:$H$158)</f>
        <v>45</v>
      </c>
      <c r="L155" s="11">
        <f t="shared" si="11"/>
        <v>194</v>
      </c>
    </row>
    <row r="156" spans="1:12" outlineLevel="1">
      <c r="A156" s="36" t="s">
        <v>110</v>
      </c>
      <c r="B156" s="39" t="s">
        <v>113</v>
      </c>
      <c r="C156" s="109">
        <v>39813</v>
      </c>
      <c r="D156" s="71">
        <v>8.73</v>
      </c>
      <c r="E156" s="9">
        <f>LOOKUP(D156,'Taškų '!$I$8:I$158,'Taškų '!$H$8:$H$158)</f>
        <v>61</v>
      </c>
      <c r="F156" s="68">
        <v>432</v>
      </c>
      <c r="G156" s="10">
        <f>LOOKUP(F156,'Taškų '!$E$8:$E$158,'Taškų '!$C$8:$C$158)</f>
        <v>39</v>
      </c>
      <c r="H156" s="71">
        <v>47.17</v>
      </c>
      <c r="I156" s="9">
        <f>LOOKUP(H156,'Taškų '!$D$8:$D$158,'Taškų '!$C$8:$C$158)</f>
        <v>53</v>
      </c>
      <c r="J156" s="89">
        <v>2.0076388888888891E-3</v>
      </c>
      <c r="K156" s="10">
        <f>LOOKUP(J156,'Taškų '!$J$8:$J$158,'Taškų '!$H$8:$H$158)</f>
        <v>28</v>
      </c>
      <c r="L156" s="11">
        <f t="shared" si="11"/>
        <v>181</v>
      </c>
    </row>
    <row r="157" spans="1:12" outlineLevel="1">
      <c r="A157" s="36" t="s">
        <v>110</v>
      </c>
      <c r="B157" s="39" t="s">
        <v>114</v>
      </c>
      <c r="C157" s="109">
        <v>39447</v>
      </c>
      <c r="D157" s="71">
        <v>8.34</v>
      </c>
      <c r="E157" s="9">
        <f>LOOKUP(D157,'Taškų '!$I$8:I$158,'Taškų '!$H$8:$H$158)</f>
        <v>75</v>
      </c>
      <c r="F157" s="68">
        <v>458</v>
      </c>
      <c r="G157" s="10">
        <f>LOOKUP(F157,'Taškų '!$E$8:$E$158,'Taškų '!$C$8:$C$158)</f>
        <v>48</v>
      </c>
      <c r="H157" s="71">
        <v>46.78</v>
      </c>
      <c r="I157" s="9">
        <f>LOOKUP(H157,'Taškų '!$D$8:$D$158,'Taškų '!$C$8:$C$158)</f>
        <v>51</v>
      </c>
      <c r="J157" s="89">
        <v>1.5793981481481481E-3</v>
      </c>
      <c r="K157" s="10">
        <f>LOOKUP(J157,'Taškų '!$J$8:$J$158,'Taškų '!$H$8:$H$158)</f>
        <v>94</v>
      </c>
      <c r="L157" s="11">
        <f t="shared" si="11"/>
        <v>268</v>
      </c>
    </row>
    <row r="158" spans="1:12" outlineLevel="1">
      <c r="A158" s="36" t="s">
        <v>110</v>
      </c>
      <c r="B158" s="39" t="s">
        <v>115</v>
      </c>
      <c r="C158" s="109">
        <v>39739</v>
      </c>
      <c r="D158" s="71">
        <v>8.68</v>
      </c>
      <c r="E158" s="9">
        <f>LOOKUP(D158,'Taškų '!$I$8:I$158,'Taškų '!$H$8:$H$158)</f>
        <v>65</v>
      </c>
      <c r="F158" s="68">
        <v>446</v>
      </c>
      <c r="G158" s="10">
        <f>LOOKUP(F158,'Taškų '!$E$8:$E$158,'Taškų '!$C$8:$C$158)</f>
        <v>44</v>
      </c>
      <c r="H158" s="71">
        <v>43.23</v>
      </c>
      <c r="I158" s="9">
        <f>LOOKUP(H158,'Taškų '!$D$8:$D$158,'Taškų '!$C$8:$C$158)</f>
        <v>47</v>
      </c>
      <c r="J158" s="89">
        <v>1.8836805555555553E-3</v>
      </c>
      <c r="K158" s="10">
        <f>LOOKUP(J158,'Taškų '!$J$8:$J$158,'Taškų '!$H$8:$H$158)</f>
        <v>41</v>
      </c>
      <c r="L158" s="11">
        <f t="shared" si="11"/>
        <v>197</v>
      </c>
    </row>
    <row r="159" spans="1:12" ht="14.4" outlineLevel="1" thickBot="1">
      <c r="A159" s="37" t="s">
        <v>110</v>
      </c>
      <c r="B159" s="40" t="s">
        <v>116</v>
      </c>
      <c r="C159" s="110">
        <v>39447</v>
      </c>
      <c r="D159" s="72">
        <v>8.84</v>
      </c>
      <c r="E159" s="12">
        <f>LOOKUP(D159,'Taškų '!$I$8:I$158,'Taškų '!$H$8:$H$158)</f>
        <v>58</v>
      </c>
      <c r="F159" s="69">
        <v>431</v>
      </c>
      <c r="G159" s="13">
        <f>LOOKUP(F159,'Taškų '!$E$8:$E$158,'Taškų '!$C$8:$C$158)</f>
        <v>39</v>
      </c>
      <c r="H159" s="72">
        <v>56.97</v>
      </c>
      <c r="I159" s="55">
        <f>LOOKUP(H159,'Taškų '!$D$8:$D$158,'Taškų '!$C$8:$C$158)</f>
        <v>66</v>
      </c>
      <c r="J159" s="90">
        <v>1.9489583333333331E-3</v>
      </c>
      <c r="K159" s="56">
        <f>LOOKUP(J159,'Taškų '!$J$8:$J$158,'Taškų '!$H$8:$H$158)</f>
        <v>33</v>
      </c>
      <c r="L159" s="26">
        <f t="shared" si="11"/>
        <v>196</v>
      </c>
    </row>
    <row r="160" spans="1:12" ht="14.4" outlineLevel="1" thickBot="1">
      <c r="A160" s="1"/>
      <c r="B160" s="1"/>
      <c r="C160" s="1"/>
      <c r="D160" s="14"/>
      <c r="E160" s="14"/>
      <c r="F160" s="14"/>
      <c r="G160" s="14"/>
      <c r="H160" s="124" t="s">
        <v>13</v>
      </c>
      <c r="I160" s="125"/>
      <c r="J160" s="125"/>
      <c r="K160" s="125"/>
      <c r="L160" s="52">
        <f>SUM(L154:L159)-MIN(L154:L159)</f>
        <v>1070</v>
      </c>
    </row>
    <row r="161" spans="1:12" ht="11.25" customHeight="1">
      <c r="B161" s="43"/>
    </row>
    <row r="162" spans="1:12" outlineLevel="1">
      <c r="B162" s="150" t="s">
        <v>73</v>
      </c>
      <c r="C162" s="151"/>
      <c r="G162" s="148" t="s">
        <v>74</v>
      </c>
      <c r="H162" s="149"/>
      <c r="I162" s="149"/>
      <c r="J162" s="149"/>
    </row>
    <row r="163" spans="1:12" outlineLevel="1">
      <c r="A163" s="31"/>
      <c r="B163" s="31"/>
      <c r="C163" s="31"/>
      <c r="D163" s="31"/>
      <c r="E163" s="31"/>
      <c r="F163" s="31"/>
      <c r="G163" s="31"/>
      <c r="H163" s="31"/>
      <c r="I163" s="31"/>
      <c r="J163" s="42"/>
      <c r="K163" s="42"/>
      <c r="L163" s="31"/>
    </row>
    <row r="164" spans="1:12" outlineLevel="1">
      <c r="A164" s="31"/>
      <c r="B164" s="31"/>
      <c r="C164" s="31"/>
      <c r="D164" s="44"/>
      <c r="E164" s="44"/>
      <c r="F164" s="44"/>
      <c r="G164" s="44"/>
      <c r="H164" s="44"/>
      <c r="I164" s="44"/>
      <c r="J164" s="45"/>
      <c r="K164" s="44"/>
      <c r="L164" s="31"/>
    </row>
    <row r="165" spans="1:12" outlineLevel="1">
      <c r="A165" s="31"/>
      <c r="B165" s="152" t="s">
        <v>75</v>
      </c>
      <c r="C165" s="152"/>
      <c r="D165" s="74"/>
      <c r="E165" s="73"/>
      <c r="F165" s="73"/>
      <c r="G165" s="153" t="s">
        <v>76</v>
      </c>
      <c r="H165" s="153"/>
      <c r="I165" s="153"/>
      <c r="J165" s="153"/>
      <c r="K165" s="31"/>
      <c r="L165" s="31"/>
    </row>
    <row r="166" spans="1:12" outlineLevel="1">
      <c r="A166" s="31"/>
      <c r="B166" s="46"/>
      <c r="C166" s="31"/>
      <c r="D166" s="47"/>
      <c r="E166" s="31"/>
      <c r="F166" s="31"/>
      <c r="G166" s="31"/>
      <c r="H166" s="31"/>
      <c r="I166" s="31"/>
      <c r="J166" s="42"/>
      <c r="K166" s="31"/>
      <c r="L166" s="31"/>
    </row>
    <row r="167" spans="1:12" outlineLevel="1">
      <c r="A167" s="31"/>
      <c r="B167" s="46"/>
      <c r="C167" s="31"/>
      <c r="D167" s="47"/>
      <c r="E167" s="31"/>
      <c r="F167" s="31"/>
      <c r="G167" s="31"/>
      <c r="H167" s="31"/>
      <c r="I167" s="31"/>
      <c r="J167" s="42"/>
      <c r="K167" s="31"/>
      <c r="L167" s="31"/>
    </row>
    <row r="168" spans="1:12" outlineLevel="1">
      <c r="A168" s="31"/>
      <c r="B168" s="46"/>
      <c r="C168" s="31"/>
      <c r="D168" s="47"/>
      <c r="E168" s="31"/>
      <c r="F168" s="31"/>
      <c r="G168" s="31"/>
      <c r="H168" s="31"/>
      <c r="I168" s="31"/>
      <c r="J168" s="42"/>
      <c r="K168" s="31"/>
      <c r="L168" s="31"/>
    </row>
    <row r="169" spans="1:12" outlineLevel="1">
      <c r="A169" s="31"/>
      <c r="B169" s="46"/>
      <c r="C169" s="31"/>
      <c r="D169" s="47"/>
      <c r="E169" s="31"/>
      <c r="F169" s="31"/>
      <c r="G169" s="31"/>
      <c r="H169" s="31"/>
      <c r="I169" s="31"/>
      <c r="J169" s="42"/>
      <c r="K169" s="31"/>
      <c r="L169" s="31"/>
    </row>
    <row r="170" spans="1:12" outlineLevel="1">
      <c r="A170" s="31"/>
      <c r="B170" s="46"/>
      <c r="C170" s="31"/>
      <c r="D170" s="47"/>
      <c r="E170" s="31"/>
      <c r="F170" s="31"/>
      <c r="G170" s="31"/>
      <c r="H170" s="31"/>
      <c r="I170" s="31"/>
      <c r="J170" s="42"/>
      <c r="K170" s="31"/>
      <c r="L170" s="31"/>
    </row>
    <row r="171" spans="1:12" outlineLevel="1">
      <c r="D171" s="31"/>
      <c r="E171" s="31"/>
      <c r="F171" s="31"/>
      <c r="G171" s="31"/>
      <c r="H171" s="31"/>
      <c r="I171" s="31"/>
      <c r="J171" s="42"/>
      <c r="K171" s="42"/>
      <c r="L171" s="31"/>
    </row>
    <row r="172" spans="1:12" outlineLevel="1"/>
    <row r="173" spans="1:12" ht="15" customHeight="1" outlineLevel="1"/>
    <row r="174" spans="1:12" ht="20.100000000000001" hidden="1" customHeight="1">
      <c r="B174" s="43"/>
    </row>
    <row r="175" spans="1:12" outlineLevel="1"/>
    <row r="176" spans="1:12" outlineLevel="1">
      <c r="A176" s="31"/>
      <c r="B176" s="31"/>
      <c r="C176" s="31"/>
      <c r="D176" s="31"/>
      <c r="E176" s="31"/>
      <c r="F176" s="31"/>
      <c r="G176" s="31"/>
      <c r="H176" s="31"/>
      <c r="I176" s="31"/>
      <c r="J176" s="42"/>
      <c r="K176" s="42"/>
      <c r="L176" s="31"/>
    </row>
    <row r="177" spans="1:12" outlineLevel="1">
      <c r="A177" s="31"/>
      <c r="B177" s="31"/>
      <c r="C177" s="31"/>
      <c r="D177" s="44"/>
      <c r="E177" s="44"/>
      <c r="F177" s="44"/>
      <c r="G177" s="44"/>
      <c r="H177" s="44"/>
      <c r="I177" s="44"/>
      <c r="J177" s="45"/>
      <c r="K177" s="44"/>
      <c r="L177" s="31"/>
    </row>
    <row r="178" spans="1:12" outlineLevel="1">
      <c r="A178" s="31"/>
      <c r="B178" s="46"/>
      <c r="C178" s="31"/>
      <c r="D178" s="47"/>
      <c r="E178" s="31"/>
      <c r="F178" s="31"/>
      <c r="G178" s="31"/>
      <c r="H178" s="31"/>
      <c r="I178" s="31"/>
      <c r="J178" s="42"/>
      <c r="K178" s="31"/>
      <c r="L178" s="31"/>
    </row>
    <row r="179" spans="1:12" outlineLevel="1">
      <c r="A179" s="31"/>
      <c r="B179" s="46"/>
      <c r="C179" s="31"/>
      <c r="D179" s="47"/>
      <c r="E179" s="31"/>
      <c r="F179" s="31"/>
      <c r="G179" s="31"/>
      <c r="H179" s="31"/>
      <c r="I179" s="31"/>
      <c r="J179" s="42"/>
      <c r="K179" s="31"/>
      <c r="L179" s="31"/>
    </row>
    <row r="180" spans="1:12" hidden="1" outlineLevel="1">
      <c r="A180" s="31"/>
      <c r="B180" s="46"/>
      <c r="C180" s="31"/>
      <c r="D180" s="47"/>
      <c r="E180" s="31"/>
      <c r="F180" s="31"/>
      <c r="G180" s="31"/>
      <c r="H180" s="31"/>
      <c r="I180" s="31"/>
      <c r="J180" s="42"/>
      <c r="K180" s="31"/>
      <c r="L180" s="31"/>
    </row>
    <row r="181" spans="1:12" outlineLevel="1">
      <c r="A181" s="31"/>
      <c r="B181" s="46"/>
      <c r="C181" s="31"/>
      <c r="D181" s="47"/>
      <c r="E181" s="31"/>
      <c r="F181" s="31"/>
      <c r="G181" s="31"/>
      <c r="H181" s="31"/>
      <c r="I181" s="31"/>
      <c r="J181" s="42"/>
      <c r="K181" s="31"/>
      <c r="L181" s="31"/>
    </row>
    <row r="182" spans="1:12" outlineLevel="1">
      <c r="A182" s="31"/>
      <c r="B182" s="46"/>
      <c r="C182" s="31"/>
      <c r="D182" s="47"/>
      <c r="E182" s="31"/>
      <c r="F182" s="31"/>
      <c r="G182" s="31"/>
      <c r="H182" s="31"/>
      <c r="I182" s="31"/>
      <c r="J182" s="42"/>
      <c r="K182" s="31"/>
      <c r="L182" s="31"/>
    </row>
    <row r="183" spans="1:12" outlineLevel="1">
      <c r="A183" s="31"/>
      <c r="B183" s="46"/>
      <c r="C183" s="31"/>
      <c r="D183" s="47"/>
      <c r="E183" s="31"/>
      <c r="F183" s="31"/>
      <c r="G183" s="31"/>
      <c r="H183" s="31"/>
      <c r="I183" s="31"/>
      <c r="J183" s="42"/>
      <c r="K183" s="31"/>
      <c r="L183" s="31"/>
    </row>
    <row r="184" spans="1:12" outlineLevel="1">
      <c r="D184" s="31"/>
      <c r="E184" s="31"/>
      <c r="F184" s="31"/>
      <c r="G184" s="31"/>
      <c r="H184" s="31"/>
      <c r="I184" s="31"/>
      <c r="J184" s="42"/>
      <c r="K184" s="42"/>
      <c r="L184" s="31"/>
    </row>
    <row r="185" spans="1:12" outlineLevel="1"/>
    <row r="186" spans="1:12" outlineLevel="1"/>
    <row r="187" spans="1:12" ht="20.100000000000001" hidden="1" customHeight="1">
      <c r="B187" s="43"/>
    </row>
    <row r="188" spans="1:12" outlineLevel="1"/>
    <row r="189" spans="1:12" outlineLevel="1">
      <c r="A189" s="31"/>
      <c r="B189" s="31"/>
      <c r="C189" s="31"/>
      <c r="D189" s="31"/>
      <c r="E189" s="31"/>
      <c r="F189" s="31"/>
      <c r="G189" s="31"/>
      <c r="H189" s="31"/>
      <c r="I189" s="31"/>
      <c r="J189" s="42"/>
      <c r="K189" s="42"/>
      <c r="L189" s="31"/>
    </row>
    <row r="190" spans="1:12" outlineLevel="1">
      <c r="A190" s="31"/>
      <c r="B190" s="31"/>
      <c r="C190" s="31"/>
      <c r="D190" s="44"/>
      <c r="E190" s="44"/>
      <c r="F190" s="44"/>
      <c r="G190" s="44"/>
      <c r="H190" s="44"/>
      <c r="I190" s="44"/>
      <c r="J190" s="45"/>
      <c r="K190" s="44"/>
      <c r="L190" s="31"/>
    </row>
    <row r="191" spans="1:12" outlineLevel="1">
      <c r="A191" s="31"/>
      <c r="B191" s="48"/>
      <c r="C191" s="49"/>
      <c r="D191" s="47"/>
      <c r="E191" s="31"/>
      <c r="F191" s="31"/>
      <c r="G191" s="31"/>
      <c r="H191" s="31"/>
      <c r="I191" s="31"/>
      <c r="J191" s="42"/>
      <c r="K191" s="31"/>
      <c r="L191" s="31"/>
    </row>
    <row r="192" spans="1:12" outlineLevel="1">
      <c r="A192" s="31"/>
      <c r="B192" s="48"/>
      <c r="C192" s="49"/>
      <c r="D192" s="47"/>
      <c r="E192" s="31"/>
      <c r="F192" s="31"/>
      <c r="G192" s="31"/>
      <c r="H192" s="31"/>
      <c r="I192" s="31"/>
      <c r="J192" s="42"/>
      <c r="K192" s="31"/>
      <c r="L192" s="31"/>
    </row>
    <row r="193" spans="1:12" outlineLevel="1">
      <c r="A193" s="31"/>
      <c r="B193" s="48"/>
      <c r="C193" s="49"/>
      <c r="D193" s="47"/>
      <c r="E193" s="31"/>
      <c r="F193" s="31"/>
      <c r="G193" s="31"/>
      <c r="H193" s="31"/>
      <c r="I193" s="31"/>
      <c r="J193" s="42"/>
      <c r="K193" s="31"/>
      <c r="L193" s="31"/>
    </row>
    <row r="194" spans="1:12" outlineLevel="1">
      <c r="A194" s="31"/>
      <c r="B194" s="48"/>
      <c r="C194" s="49"/>
      <c r="D194" s="47"/>
      <c r="E194" s="31"/>
      <c r="F194" s="31"/>
      <c r="G194" s="31"/>
      <c r="H194" s="31"/>
      <c r="I194" s="31"/>
      <c r="J194" s="42"/>
      <c r="K194" s="31"/>
      <c r="L194" s="31"/>
    </row>
    <row r="195" spans="1:12" outlineLevel="1">
      <c r="A195" s="31"/>
      <c r="B195" s="46"/>
      <c r="C195" s="31"/>
      <c r="D195" s="47"/>
      <c r="E195" s="31"/>
      <c r="F195" s="31"/>
      <c r="G195" s="31"/>
      <c r="H195" s="31"/>
      <c r="I195" s="31"/>
      <c r="J195" s="42"/>
      <c r="K195" s="31"/>
      <c r="L195" s="31"/>
    </row>
    <row r="196" spans="1:12" outlineLevel="1">
      <c r="A196" s="31"/>
      <c r="B196" s="46"/>
      <c r="C196" s="31"/>
      <c r="D196" s="47"/>
      <c r="E196" s="31"/>
      <c r="F196" s="31"/>
      <c r="G196" s="31"/>
      <c r="H196" s="31"/>
      <c r="I196" s="31"/>
      <c r="J196" s="42"/>
      <c r="K196" s="31"/>
      <c r="L196" s="31"/>
    </row>
    <row r="197" spans="1:12" outlineLevel="1">
      <c r="D197" s="31"/>
      <c r="E197" s="31"/>
      <c r="F197" s="31"/>
      <c r="G197" s="31"/>
      <c r="H197" s="31"/>
      <c r="I197" s="31"/>
      <c r="J197" s="42"/>
      <c r="K197" s="42"/>
      <c r="L197" s="31"/>
    </row>
    <row r="198" spans="1:12" outlineLevel="1"/>
    <row r="199" spans="1:12" outlineLevel="1"/>
    <row r="200" spans="1:12"/>
    <row r="201" spans="1:12"/>
    <row r="202" spans="1:12"/>
    <row r="203" spans="1:12"/>
    <row r="204" spans="1:12"/>
    <row r="205" spans="1:12"/>
    <row r="206" spans="1:12"/>
    <row r="207" spans="1:12"/>
    <row r="208" spans="1:12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</sheetData>
  <customSheetViews>
    <customSheetView guid="{7ED78906-3144-11D6-ADD5-ED0FC6E62A1A}" outlineSymbols="0" showRuler="0">
      <selection activeCell="B5" sqref="B5"/>
      <pageMargins left="0.15748031496062992" right="0.15748031496062992" top="0.78740157480314965" bottom="0.78740157480314965" header="0.51181102362204722" footer="0.51181102362204722"/>
      <pageSetup paperSize="9" orientation="portrait" horizontalDpi="300" verticalDpi="300" r:id="rId1"/>
      <headerFooter alignWithMargins="0"/>
    </customSheetView>
    <customSheetView guid="{16CA44E9-3C3B-11D6-ADD5-DAC336D76101}" showPageBreaks="1" showGridLines="0" showRowCol="0" outlineSymbols="0" showRuler="0">
      <selection activeCell="B1" sqref="B1:K1"/>
      <pageMargins left="0.35433070866141736" right="0.15748031496062992" top="0.78740157480314965" bottom="0.78740157480314965" header="0.51181102362204722" footer="0.51181102362204722"/>
      <pageSetup paperSize="9" orientation="portrait" horizontalDpi="300" verticalDpi="300" r:id="rId2"/>
      <headerFooter alignWithMargins="0"/>
    </customSheetView>
  </customSheetViews>
  <mergeCells count="136">
    <mergeCell ref="A33:A34"/>
    <mergeCell ref="A46:A47"/>
    <mergeCell ref="A59:A60"/>
    <mergeCell ref="A72:A73"/>
    <mergeCell ref="A85:A86"/>
    <mergeCell ref="A98:A99"/>
    <mergeCell ref="A115:A116"/>
    <mergeCell ref="H41:K41"/>
    <mergeCell ref="H42:K42"/>
    <mergeCell ref="H106:K106"/>
    <mergeCell ref="H107:K107"/>
    <mergeCell ref="H67:K67"/>
    <mergeCell ref="H85:I85"/>
    <mergeCell ref="J85:K85"/>
    <mergeCell ref="H72:I72"/>
    <mergeCell ref="B70:K70"/>
    <mergeCell ref="B83:K83"/>
    <mergeCell ref="B96:K96"/>
    <mergeCell ref="J72:K72"/>
    <mergeCell ref="B85:B86"/>
    <mergeCell ref="B98:B99"/>
    <mergeCell ref="H93:K93"/>
    <mergeCell ref="B113:K113"/>
    <mergeCell ref="F115:G115"/>
    <mergeCell ref="H137:K137"/>
    <mergeCell ref="H124:K124"/>
    <mergeCell ref="H123:K123"/>
    <mergeCell ref="B126:K126"/>
    <mergeCell ref="G162:J162"/>
    <mergeCell ref="B162:C162"/>
    <mergeCell ref="B165:C165"/>
    <mergeCell ref="G165:J165"/>
    <mergeCell ref="A128:A129"/>
    <mergeCell ref="B128:B129"/>
    <mergeCell ref="C128:C129"/>
    <mergeCell ref="D128:E128"/>
    <mergeCell ref="B138:K138"/>
    <mergeCell ref="A140:A141"/>
    <mergeCell ref="B140:B141"/>
    <mergeCell ref="C140:C141"/>
    <mergeCell ref="D140:E140"/>
    <mergeCell ref="F140:G140"/>
    <mergeCell ref="H140:I140"/>
    <mergeCell ref="J140:K140"/>
    <mergeCell ref="H160:K160"/>
    <mergeCell ref="H115:I115"/>
    <mergeCell ref="J115:K115"/>
    <mergeCell ref="B115:B116"/>
    <mergeCell ref="D115:E115"/>
    <mergeCell ref="L128:L129"/>
    <mergeCell ref="F128:G128"/>
    <mergeCell ref="H128:I128"/>
    <mergeCell ref="J128:K128"/>
    <mergeCell ref="H136:K136"/>
    <mergeCell ref="D59:E59"/>
    <mergeCell ref="F46:G46"/>
    <mergeCell ref="D46:E46"/>
    <mergeCell ref="F59:G59"/>
    <mergeCell ref="H54:K54"/>
    <mergeCell ref="J59:K59"/>
    <mergeCell ref="C72:C73"/>
    <mergeCell ref="D72:E72"/>
    <mergeCell ref="L115:L116"/>
    <mergeCell ref="C115:C116"/>
    <mergeCell ref="F98:G98"/>
    <mergeCell ref="C98:C99"/>
    <mergeCell ref="D98:E98"/>
    <mergeCell ref="F85:G85"/>
    <mergeCell ref="L85:L86"/>
    <mergeCell ref="C85:C86"/>
    <mergeCell ref="D85:E85"/>
    <mergeCell ref="L98:L99"/>
    <mergeCell ref="J98:K98"/>
    <mergeCell ref="H98:I98"/>
    <mergeCell ref="H94:K94"/>
    <mergeCell ref="F72:G72"/>
    <mergeCell ref="H81:K81"/>
    <mergeCell ref="H80:K80"/>
    <mergeCell ref="F33:G33"/>
    <mergeCell ref="H33:I33"/>
    <mergeCell ref="J33:K33"/>
    <mergeCell ref="L33:L34"/>
    <mergeCell ref="H29:K29"/>
    <mergeCell ref="B31:K31"/>
    <mergeCell ref="L72:L73"/>
    <mergeCell ref="B72:B73"/>
    <mergeCell ref="B59:B60"/>
    <mergeCell ref="B33:B34"/>
    <mergeCell ref="C59:C60"/>
    <mergeCell ref="C46:C47"/>
    <mergeCell ref="C33:C34"/>
    <mergeCell ref="H68:K68"/>
    <mergeCell ref="B46:B47"/>
    <mergeCell ref="H55:K55"/>
    <mergeCell ref="D33:E33"/>
    <mergeCell ref="B44:K44"/>
    <mergeCell ref="L46:L47"/>
    <mergeCell ref="H46:I46"/>
    <mergeCell ref="J46:K46"/>
    <mergeCell ref="B57:K57"/>
    <mergeCell ref="H59:I59"/>
    <mergeCell ref="L59:L60"/>
    <mergeCell ref="A20:A21"/>
    <mergeCell ref="L7:L8"/>
    <mergeCell ref="A7:A8"/>
    <mergeCell ref="H28:K28"/>
    <mergeCell ref="J7:K7"/>
    <mergeCell ref="B20:B21"/>
    <mergeCell ref="C20:C21"/>
    <mergeCell ref="D20:E20"/>
    <mergeCell ref="C7:C8"/>
    <mergeCell ref="H7:I7"/>
    <mergeCell ref="F20:G20"/>
    <mergeCell ref="L20:L21"/>
    <mergeCell ref="H20:I20"/>
    <mergeCell ref="J20:K20"/>
    <mergeCell ref="B1:K1"/>
    <mergeCell ref="I3:K3"/>
    <mergeCell ref="B18:K18"/>
    <mergeCell ref="H15:K15"/>
    <mergeCell ref="B3:F3"/>
    <mergeCell ref="D7:E7"/>
    <mergeCell ref="F7:G7"/>
    <mergeCell ref="B7:B8"/>
    <mergeCell ref="B5:K5"/>
    <mergeCell ref="L140:L141"/>
    <mergeCell ref="H148:K148"/>
    <mergeCell ref="B150:K150"/>
    <mergeCell ref="A152:A153"/>
    <mergeCell ref="B152:B153"/>
    <mergeCell ref="C152:C153"/>
    <mergeCell ref="D152:E152"/>
    <mergeCell ref="F152:G152"/>
    <mergeCell ref="H152:I152"/>
    <mergeCell ref="J152:K152"/>
    <mergeCell ref="L152:L153"/>
  </mergeCells>
  <phoneticPr fontId="16" type="noConversion"/>
  <dataValidations xWindow="393" yWindow="172" count="11">
    <dataValidation allowBlank="1" showInputMessage="1" showErrorMessage="1" prompt="Varžybų pavadinimas" sqref="B1:K1" xr:uid="{00000000-0002-0000-0100-000000000000}"/>
    <dataValidation allowBlank="1" showInputMessage="1" showErrorMessage="1" prompt="Sutrumpintas komandos pavadinimas" sqref="A9 A22:A26 A48:A53 A61 A35 A87 A74 A100 A117 A130 A142 A154" xr:uid="{00000000-0002-0000-0100-000001000000}"/>
    <dataValidation allowBlank="1" showInputMessage="1" showErrorMessage="1" prompt="Pilnas komandos pavadinimas" sqref="B31:K31 B44:K44 B5:K5 B18:K18 B70:K70 B83:K83 B96:K96 B113:K113 B126:K126 B57:K57 B138:K138 B150:K150" xr:uid="{00000000-0002-0000-0100-000002000000}"/>
    <dataValidation allowBlank="1" showInputMessage="1" showErrorMessage="1" prompt="Varžybų data" sqref="I3:K3" xr:uid="{00000000-0002-0000-0100-000003000000}"/>
    <dataValidation allowBlank="1" showInputMessage="1" showErrorMessage="1" promptTitle="Komandos taškai" prompt="5 geriausi rezultatai po 4 rungčių" sqref="L5" xr:uid="{00000000-0002-0000-0100-000004000000}"/>
    <dataValidation allowBlank="1" showInputMessage="1" showErrorMessage="1" promptTitle="Dėmesio!" prompt="Laikas renkamas taip:_x000a_2:45,5 (min, dvitaškis, sekundės, kablelis, sekundės dešimtosios dalys)" sqref="J9" xr:uid="{00000000-0002-0000-0100-000005000000}"/>
    <dataValidation allowBlank="1" showInputMessage="1" showErrorMessage="1" errorTitle="Celė užrakinta." sqref="A1:A4" xr:uid="{00000000-0002-0000-0100-000007000000}"/>
    <dataValidation type="decimal" allowBlank="1" showInputMessage="1" showErrorMessage="1" errorTitle="Klaida!" error="Blogai surinktas laikas" sqref="D9:D14 D22:D27 D35:D40 D48:D53 D61:D66 D74:D79 D87:D92 D100:D105 D117:D122 D130:D135 D142:D147 D154:D159" xr:uid="{00000000-0002-0000-0100-000008000000}">
      <formula1>6.5</formula1>
      <formula2>13.2</formula2>
    </dataValidation>
    <dataValidation type="whole" allowBlank="1" showInputMessage="1" showErrorMessage="1" errorTitle="Klaida !" error="Blogai surinktas rezultaas." sqref="F9:F14 F35:F40 F22:F27 F61:F66 F74:F79 F87:F92 F100:F105 F117:F122 F130:F135 F48:F49 F51:F53 F142:F147 F154:F159" xr:uid="{00000000-0002-0000-0100-000009000000}">
      <formula1>220</formula1>
      <formula2>700</formula2>
    </dataValidation>
    <dataValidation type="decimal" allowBlank="1" showInputMessage="1" showErrorMessage="1" errorTitle="Klaida!" error="Neteisingai surinktas rezultatas." sqref="H9:H14 H22:H27 H35:H40 H48:H53 H61:H66 H74:H79 H87:H92 H100:H105 H117:H122 H130:H135 H142:H147 H154:H159" xr:uid="{00000000-0002-0000-0100-00000A000000}">
      <formula1>10</formula1>
      <formula2>110</formula2>
    </dataValidation>
    <dataValidation type="time" allowBlank="1" showInputMessage="1" showErrorMessage="1" errorTitle="Klaida!" error="Blogai surinktas laikas." sqref="J10:J14 J22:J27 J35:J40 J48:J53 J61:J66 J74:J79 J87:J92 J100:J105 J117:J122 J130:J135 J142:J147 J154:J159" xr:uid="{00000000-0002-0000-0100-00000B000000}">
      <formula1>0.00133101851851852</formula1>
      <formula2>0.00313657407407407</formula2>
    </dataValidation>
  </dataValidations>
  <pageMargins left="0.35433070866141736" right="0.15748031496062992" top="0.78740157480314965" bottom="0.78740157480314965" header="0.51181102362204722" footer="0.51181102362204722"/>
  <pageSetup paperSize="9" orientation="landscape" r:id="rId3"/>
  <headerFooter alignWithMargins="0">
    <oddFooter>&amp;C&amp;D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C6FD4-57AB-4BD2-AE62-1834FBE52928}">
  <dimension ref="A1:O128"/>
  <sheetViews>
    <sheetView topLeftCell="A67" zoomScale="130" zoomScaleNormal="130" workbookViewId="0">
      <selection activeCell="J50" sqref="J50"/>
    </sheetView>
  </sheetViews>
  <sheetFormatPr defaultColWidth="1.44140625" defaultRowHeight="13.2" zeroHeight="1"/>
  <cols>
    <col min="1" max="1" width="10.6640625" style="103" customWidth="1"/>
    <col min="2" max="2" width="19.44140625" customWidth="1"/>
    <col min="3" max="3" width="9" customWidth="1"/>
    <col min="4" max="4" width="6.109375" customWidth="1"/>
    <col min="5" max="5" width="6.33203125" customWidth="1"/>
    <col min="6" max="6" width="6.109375" customWidth="1"/>
    <col min="7" max="7" width="5.6640625" customWidth="1"/>
    <col min="8" max="8" width="5.88671875" customWidth="1"/>
    <col min="9" max="9" width="6.33203125" customWidth="1"/>
    <col min="10" max="10" width="7" customWidth="1"/>
    <col min="11" max="11" width="6.5546875" customWidth="1"/>
    <col min="12" max="12" width="7" customWidth="1"/>
    <col min="13" max="13" width="5.21875" customWidth="1"/>
    <col min="14" max="14" width="13.109375" customWidth="1"/>
    <col min="15" max="145" width="8.44140625" customWidth="1"/>
  </cols>
  <sheetData>
    <row r="1" spans="1:15" ht="36" customHeight="1">
      <c r="A1" s="93"/>
      <c r="B1" s="157" t="str">
        <f>Protokolas!$B$1</f>
        <v>Lietuvos mokyklų žaidynių lengvosios atletikos keturkovės tarpzoninės varžybos Radviliškyje</v>
      </c>
      <c r="C1" s="157"/>
      <c r="D1" s="157"/>
      <c r="E1" s="157"/>
      <c r="F1" s="157"/>
      <c r="G1" s="157"/>
      <c r="H1" s="157"/>
      <c r="I1" s="157"/>
      <c r="J1" s="157"/>
      <c r="K1" s="157"/>
      <c r="L1" s="1"/>
    </row>
    <row r="2" spans="1:15" ht="11.25" customHeight="1">
      <c r="A2" s="94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95"/>
    </row>
    <row r="3" spans="1:15" ht="16.5" customHeight="1">
      <c r="A3" s="14"/>
      <c r="B3" s="158" t="str">
        <f>Protokolas!$B$3</f>
        <v>Vaikinai</v>
      </c>
      <c r="C3" s="158"/>
      <c r="D3" s="158"/>
      <c r="E3" s="158"/>
      <c r="F3" s="158"/>
      <c r="G3" s="17"/>
      <c r="H3" s="17"/>
      <c r="I3" s="159">
        <f>Protokolas!$I$3</f>
        <v>44692</v>
      </c>
      <c r="J3" s="159"/>
      <c r="K3" s="159"/>
      <c r="L3" s="159"/>
    </row>
    <row r="4" spans="1:15" ht="8.25" customHeight="1">
      <c r="A4" s="14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5" ht="22.5" customHeight="1">
      <c r="A5" s="14"/>
      <c r="B5" s="160" t="s">
        <v>12</v>
      </c>
      <c r="C5" s="160"/>
      <c r="D5" s="160"/>
      <c r="E5" s="160"/>
      <c r="F5" s="160"/>
      <c r="G5" s="160"/>
      <c r="H5" s="160"/>
      <c r="I5" s="160"/>
      <c r="J5" s="160"/>
      <c r="K5" s="160"/>
      <c r="L5" s="14"/>
      <c r="M5" s="14"/>
    </row>
    <row r="6" spans="1:15" ht="9.75" customHeight="1" thickBot="1">
      <c r="A6" s="14"/>
      <c r="B6" s="14"/>
      <c r="C6" s="14"/>
      <c r="D6" s="96"/>
      <c r="E6" s="96"/>
      <c r="F6" s="96"/>
      <c r="G6" s="96"/>
      <c r="H6" s="96"/>
      <c r="I6" s="96"/>
      <c r="J6" s="97"/>
      <c r="K6" s="96"/>
      <c r="L6" s="14"/>
      <c r="M6" s="14"/>
    </row>
    <row r="7" spans="1:15" ht="14.25" customHeight="1">
      <c r="A7" s="128" t="s">
        <v>11</v>
      </c>
      <c r="B7" s="122" t="s">
        <v>6</v>
      </c>
      <c r="C7" s="132" t="s">
        <v>21</v>
      </c>
      <c r="D7" s="141" t="s">
        <v>3</v>
      </c>
      <c r="E7" s="142"/>
      <c r="F7" s="143" t="s">
        <v>2</v>
      </c>
      <c r="G7" s="144"/>
      <c r="H7" s="141" t="s">
        <v>7</v>
      </c>
      <c r="I7" s="142"/>
      <c r="J7" s="145" t="s">
        <v>18</v>
      </c>
      <c r="K7" s="146"/>
      <c r="L7" s="91" t="s">
        <v>20</v>
      </c>
      <c r="M7" s="154" t="s">
        <v>9</v>
      </c>
    </row>
    <row r="8" spans="1:15" ht="18.600000000000001" customHeight="1" thickBot="1">
      <c r="A8" s="129"/>
      <c r="B8" s="123"/>
      <c r="C8" s="133"/>
      <c r="D8" s="6" t="s">
        <v>10</v>
      </c>
      <c r="E8" s="7" t="s">
        <v>0</v>
      </c>
      <c r="F8" s="5" t="s">
        <v>10</v>
      </c>
      <c r="G8" s="4" t="s">
        <v>0</v>
      </c>
      <c r="H8" s="6" t="s">
        <v>10</v>
      </c>
      <c r="I8" s="7" t="s">
        <v>0</v>
      </c>
      <c r="J8" s="8" t="s">
        <v>10</v>
      </c>
      <c r="K8" s="4" t="s">
        <v>0</v>
      </c>
      <c r="L8" s="92" t="s">
        <v>19</v>
      </c>
      <c r="M8" s="155"/>
    </row>
    <row r="9" spans="1:15">
      <c r="A9" s="98" t="str">
        <f>Protokolas!A9</f>
        <v>Vilnius</v>
      </c>
      <c r="B9" s="120" t="str">
        <f>Protokolas!B9</f>
        <v>Rojus Jocius</v>
      </c>
      <c r="C9" s="114">
        <f>Protokolas!C9</f>
        <v>39856</v>
      </c>
      <c r="D9" s="98">
        <f>Protokolas!D9</f>
        <v>8.1300000000000008</v>
      </c>
      <c r="E9" s="98">
        <f>Protokolas!E9</f>
        <v>82</v>
      </c>
      <c r="F9" s="98">
        <f>Protokolas!F9</f>
        <v>536</v>
      </c>
      <c r="G9" s="98">
        <f>Protokolas!G9</f>
        <v>74</v>
      </c>
      <c r="H9" s="171">
        <f>Protokolas!H9</f>
        <v>35.5</v>
      </c>
      <c r="I9" s="98">
        <f>Protokolas!I9</f>
        <v>35</v>
      </c>
      <c r="J9" s="118">
        <f>Protokolas!J9</f>
        <v>1.6282407407407409E-3</v>
      </c>
      <c r="K9" s="98">
        <f>Protokolas!K9</f>
        <v>83</v>
      </c>
      <c r="L9" s="167">
        <f>Protokolas!L9</f>
        <v>274</v>
      </c>
      <c r="M9" s="120">
        <v>1</v>
      </c>
    </row>
    <row r="10" spans="1:15">
      <c r="A10" s="98" t="str">
        <f>Protokolas!A157</f>
        <v>Širvintų raj.</v>
      </c>
      <c r="B10" s="120" t="str">
        <f>Protokolas!B157</f>
        <v>Mantvydas Krencius</v>
      </c>
      <c r="C10" s="114">
        <f>Protokolas!C157</f>
        <v>39447</v>
      </c>
      <c r="D10" s="98">
        <f>Protokolas!D157</f>
        <v>8.34</v>
      </c>
      <c r="E10" s="98">
        <f>Protokolas!E157</f>
        <v>75</v>
      </c>
      <c r="F10" s="98">
        <f>Protokolas!F157</f>
        <v>458</v>
      </c>
      <c r="G10" s="98">
        <f>Protokolas!G157</f>
        <v>48</v>
      </c>
      <c r="H10" s="98">
        <f>Protokolas!H157</f>
        <v>46.78</v>
      </c>
      <c r="I10" s="98">
        <f>Protokolas!I157</f>
        <v>51</v>
      </c>
      <c r="J10" s="118">
        <f>Protokolas!J157</f>
        <v>1.5793981481481481E-3</v>
      </c>
      <c r="K10" s="98">
        <f>Protokolas!K157</f>
        <v>94</v>
      </c>
      <c r="L10" s="167">
        <f>Protokolas!L157</f>
        <v>268</v>
      </c>
      <c r="M10" s="121">
        <v>2</v>
      </c>
    </row>
    <row r="11" spans="1:15">
      <c r="A11" s="98" t="str">
        <f>Protokolas!A154</f>
        <v>Širvintų raj.</v>
      </c>
      <c r="B11" s="120" t="str">
        <f>Protokolas!B154</f>
        <v>Audrius Petrašiūnas</v>
      </c>
      <c r="C11" s="114">
        <f>Protokolas!C154</f>
        <v>39447</v>
      </c>
      <c r="D11" s="98">
        <f>Protokolas!D154</f>
        <v>8.7799999999999994</v>
      </c>
      <c r="E11" s="98">
        <f>Protokolas!E154</f>
        <v>61</v>
      </c>
      <c r="F11" s="98">
        <f>Protokolas!F154</f>
        <v>433</v>
      </c>
      <c r="G11" s="98">
        <f>Protokolas!G154</f>
        <v>40</v>
      </c>
      <c r="H11" s="98">
        <f>Protokolas!H154</f>
        <v>59.14</v>
      </c>
      <c r="I11" s="98">
        <f>Protokolas!I154</f>
        <v>71</v>
      </c>
      <c r="J11" s="118">
        <f>Protokolas!J154</f>
        <v>1.8725694444444443E-3</v>
      </c>
      <c r="K11" s="98">
        <f>Protokolas!K154</f>
        <v>43</v>
      </c>
      <c r="L11" s="167">
        <f>Protokolas!L154</f>
        <v>215</v>
      </c>
      <c r="M11" s="121">
        <v>3</v>
      </c>
    </row>
    <row r="12" spans="1:15">
      <c r="A12" s="98" t="str">
        <f>Protokolas!A40</f>
        <v>Panevėžys</v>
      </c>
      <c r="B12" s="120" t="str">
        <f>Protokolas!B40</f>
        <v>Kristupas Slučka</v>
      </c>
      <c r="C12" s="114">
        <f>Protokolas!C40</f>
        <v>39447</v>
      </c>
      <c r="D12" s="98">
        <f>Protokolas!D40</f>
        <v>8.24</v>
      </c>
      <c r="E12" s="98">
        <f>Protokolas!E40</f>
        <v>78</v>
      </c>
      <c r="F12" s="98">
        <f>Protokolas!F40</f>
        <v>467</v>
      </c>
      <c r="G12" s="98">
        <f>Protokolas!G40</f>
        <v>51</v>
      </c>
      <c r="H12" s="98">
        <f>Protokolas!H40</f>
        <v>48.31</v>
      </c>
      <c r="I12" s="98">
        <f>Protokolas!I40</f>
        <v>54</v>
      </c>
      <c r="J12" s="118">
        <f>Protokolas!J40</f>
        <v>1.9792824074074075E-3</v>
      </c>
      <c r="K12" s="98">
        <f>Protokolas!K40</f>
        <v>29</v>
      </c>
      <c r="L12" s="167">
        <f>Protokolas!L40</f>
        <v>212</v>
      </c>
      <c r="M12" s="169">
        <v>4</v>
      </c>
    </row>
    <row r="13" spans="1:15">
      <c r="A13" s="98" t="str">
        <f>Protokolas!A133</f>
        <v>Visaginas</v>
      </c>
      <c r="B13" s="120" t="str">
        <f>Protokolas!B133</f>
        <v>Julijonas Kalauskas</v>
      </c>
      <c r="C13" s="114">
        <f>Protokolas!C133</f>
        <v>39447</v>
      </c>
      <c r="D13" s="98">
        <f>Protokolas!D133</f>
        <v>8.77</v>
      </c>
      <c r="E13" s="98">
        <f>Protokolas!E133</f>
        <v>61</v>
      </c>
      <c r="F13" s="98">
        <f>Protokolas!F133</f>
        <v>461</v>
      </c>
      <c r="G13" s="98">
        <f>Protokolas!G133</f>
        <v>49</v>
      </c>
      <c r="H13" s="98">
        <f>Protokolas!H133</f>
        <v>42.72</v>
      </c>
      <c r="I13" s="98">
        <f>Protokolas!I133</f>
        <v>46</v>
      </c>
      <c r="J13" s="118">
        <f>Protokolas!J133</f>
        <v>1.7835648148148149E-3</v>
      </c>
      <c r="K13" s="98">
        <f>Protokolas!K133</f>
        <v>56</v>
      </c>
      <c r="L13" s="167">
        <f>Protokolas!L133</f>
        <v>212</v>
      </c>
      <c r="M13" s="169">
        <v>5</v>
      </c>
      <c r="O13" s="116"/>
    </row>
    <row r="14" spans="1:15">
      <c r="A14" s="98" t="str">
        <f>Protokolas!A118</f>
        <v>Ukmergės raj.</v>
      </c>
      <c r="B14" s="120" t="str">
        <f>Protokolas!B118</f>
        <v>Augustas Mosrkūnas</v>
      </c>
      <c r="C14" s="114">
        <f>Protokolas!C118</f>
        <v>39447</v>
      </c>
      <c r="D14" s="98">
        <f>Protokolas!D118</f>
        <v>8.74</v>
      </c>
      <c r="E14" s="98">
        <f>Protokolas!E118</f>
        <v>61</v>
      </c>
      <c r="F14" s="98">
        <f>Protokolas!F118</f>
        <v>461</v>
      </c>
      <c r="G14" s="98">
        <f>Protokolas!G118</f>
        <v>49</v>
      </c>
      <c r="H14" s="98">
        <f>Protokolas!H118</f>
        <v>53.99</v>
      </c>
      <c r="I14" s="98">
        <f>Protokolas!I118</f>
        <v>62</v>
      </c>
      <c r="J14" s="118">
        <f>Protokolas!J118</f>
        <v>1.9539351851851853E-3</v>
      </c>
      <c r="K14" s="98">
        <f>Protokolas!K118</f>
        <v>33</v>
      </c>
      <c r="L14" s="167">
        <f>Protokolas!L118</f>
        <v>205</v>
      </c>
      <c r="M14" s="121">
        <v>6</v>
      </c>
    </row>
    <row r="15" spans="1:15">
      <c r="A15" s="99" t="str">
        <f>Protokolas!A158</f>
        <v>Širvintų raj.</v>
      </c>
      <c r="B15" s="121" t="str">
        <f>Protokolas!B158</f>
        <v>Armandas Pimpis</v>
      </c>
      <c r="C15" s="115">
        <f>Protokolas!C158</f>
        <v>39739</v>
      </c>
      <c r="D15" s="99">
        <f>Protokolas!D158</f>
        <v>8.68</v>
      </c>
      <c r="E15" s="99">
        <f>Protokolas!E158</f>
        <v>65</v>
      </c>
      <c r="F15" s="99">
        <f>Protokolas!F158</f>
        <v>446</v>
      </c>
      <c r="G15" s="99">
        <f>Protokolas!G158</f>
        <v>44</v>
      </c>
      <c r="H15" s="99">
        <f>Protokolas!H158</f>
        <v>43.23</v>
      </c>
      <c r="I15" s="99">
        <f>Protokolas!I158</f>
        <v>47</v>
      </c>
      <c r="J15" s="119">
        <f>Protokolas!J158</f>
        <v>1.8836805555555553E-3</v>
      </c>
      <c r="K15" s="99">
        <f>Protokolas!K158</f>
        <v>41</v>
      </c>
      <c r="L15" s="168">
        <f>Protokolas!L158</f>
        <v>197</v>
      </c>
      <c r="M15" s="121">
        <v>7</v>
      </c>
    </row>
    <row r="16" spans="1:15">
      <c r="A16" s="99" t="str">
        <f>Protokolas!A159</f>
        <v>Širvintų raj.</v>
      </c>
      <c r="B16" s="121" t="str">
        <f>Protokolas!B159</f>
        <v>Rokas Uznys</v>
      </c>
      <c r="C16" s="115">
        <f>Protokolas!C159</f>
        <v>39447</v>
      </c>
      <c r="D16" s="99">
        <f>Protokolas!D159</f>
        <v>8.84</v>
      </c>
      <c r="E16" s="99">
        <f>Protokolas!E159</f>
        <v>58</v>
      </c>
      <c r="F16" s="99">
        <f>Protokolas!F159</f>
        <v>431</v>
      </c>
      <c r="G16" s="99">
        <f>Protokolas!G159</f>
        <v>39</v>
      </c>
      <c r="H16" s="99">
        <f>Protokolas!H159</f>
        <v>56.97</v>
      </c>
      <c r="I16" s="99">
        <f>Protokolas!I159</f>
        <v>66</v>
      </c>
      <c r="J16" s="119">
        <f>Protokolas!J159</f>
        <v>1.9489583333333331E-3</v>
      </c>
      <c r="K16" s="99">
        <f>Protokolas!K159</f>
        <v>33</v>
      </c>
      <c r="L16" s="168">
        <f>Protokolas!L159</f>
        <v>196</v>
      </c>
      <c r="M16" s="121">
        <v>8</v>
      </c>
    </row>
    <row r="17" spans="1:13">
      <c r="A17" s="99" t="str">
        <f>Protokolas!A155</f>
        <v>Širvintų raj.</v>
      </c>
      <c r="B17" s="121" t="str">
        <f>Protokolas!B155</f>
        <v>Dominykas Pakalnis</v>
      </c>
      <c r="C17" s="115">
        <f>Protokolas!C155</f>
        <v>39447</v>
      </c>
      <c r="D17" s="170">
        <f>Protokolas!D155</f>
        <v>8.6</v>
      </c>
      <c r="E17" s="99">
        <f>Protokolas!E155</f>
        <v>65</v>
      </c>
      <c r="F17" s="99">
        <f>Protokolas!F155</f>
        <v>404</v>
      </c>
      <c r="G17" s="99">
        <f>Protokolas!G155</f>
        <v>30</v>
      </c>
      <c r="H17" s="99">
        <f>Protokolas!H155</f>
        <v>48.83</v>
      </c>
      <c r="I17" s="99">
        <f>Protokolas!I155</f>
        <v>54</v>
      </c>
      <c r="J17" s="119">
        <f>Protokolas!J155</f>
        <v>1.8614583333333332E-3</v>
      </c>
      <c r="K17" s="99">
        <f>Protokolas!K155</f>
        <v>45</v>
      </c>
      <c r="L17" s="168">
        <f>Protokolas!L155</f>
        <v>194</v>
      </c>
      <c r="M17" s="121">
        <v>9</v>
      </c>
    </row>
    <row r="18" spans="1:13">
      <c r="A18" s="99" t="str">
        <f>Protokolas!A101</f>
        <v>Vilniaus raj.</v>
      </c>
      <c r="B18" s="121" t="str">
        <f>Protokolas!B101</f>
        <v>Albert Baliukevič</v>
      </c>
      <c r="C18" s="115">
        <f>Protokolas!C101</f>
        <v>39447</v>
      </c>
      <c r="D18" s="170">
        <f>Protokolas!D101</f>
        <v>9.1</v>
      </c>
      <c r="E18" s="99">
        <f>Protokolas!E101</f>
        <v>49</v>
      </c>
      <c r="F18" s="99">
        <f>Protokolas!F101</f>
        <v>437</v>
      </c>
      <c r="G18" s="99">
        <f>Protokolas!G101</f>
        <v>41</v>
      </c>
      <c r="H18" s="99">
        <f>Protokolas!H101</f>
        <v>57.83</v>
      </c>
      <c r="I18" s="99">
        <f>Protokolas!I101</f>
        <v>68</v>
      </c>
      <c r="J18" s="119">
        <f>Protokolas!J101</f>
        <v>1.992361111111111E-3</v>
      </c>
      <c r="K18" s="99">
        <f>Protokolas!K101</f>
        <v>28</v>
      </c>
      <c r="L18" s="168">
        <f>Protokolas!L101</f>
        <v>186</v>
      </c>
      <c r="M18" s="121">
        <v>10</v>
      </c>
    </row>
    <row r="19" spans="1:13">
      <c r="A19" s="99" t="str">
        <f>Protokolas!A74</f>
        <v>Ignalina</v>
      </c>
      <c r="B19" s="121" t="str">
        <f>Protokolas!B74</f>
        <v>Julius Jankovičius</v>
      </c>
      <c r="C19" s="115">
        <f>Protokolas!C74</f>
        <v>39479</v>
      </c>
      <c r="D19" s="170">
        <f>Protokolas!D74</f>
        <v>8.6</v>
      </c>
      <c r="E19" s="99">
        <f>Protokolas!E74</f>
        <v>65</v>
      </c>
      <c r="F19" s="99">
        <f>Protokolas!F74</f>
        <v>410</v>
      </c>
      <c r="G19" s="99">
        <f>Protokolas!G74</f>
        <v>32</v>
      </c>
      <c r="H19" s="99">
        <f>Protokolas!H74</f>
        <v>36.06</v>
      </c>
      <c r="I19" s="99">
        <f>Protokolas!I74</f>
        <v>37</v>
      </c>
      <c r="J19" s="119">
        <f>Protokolas!J74</f>
        <v>1.8243055555555554E-3</v>
      </c>
      <c r="K19" s="99">
        <f>Protokolas!K74</f>
        <v>50</v>
      </c>
      <c r="L19" s="168">
        <f>Protokolas!L74</f>
        <v>184</v>
      </c>
      <c r="M19" s="121">
        <v>11</v>
      </c>
    </row>
    <row r="20" spans="1:13">
      <c r="A20" s="99" t="str">
        <f>Protokolas!A78</f>
        <v>Ignalina</v>
      </c>
      <c r="B20" s="121" t="str">
        <f>Protokolas!B78</f>
        <v>Zigmas Navarskas</v>
      </c>
      <c r="C20" s="115">
        <f>Protokolas!C78</f>
        <v>39447</v>
      </c>
      <c r="D20" s="170">
        <f>Protokolas!D78</f>
        <v>8.8800000000000008</v>
      </c>
      <c r="E20" s="99">
        <f>Protokolas!E78</f>
        <v>58</v>
      </c>
      <c r="F20" s="99">
        <f>Protokolas!F78</f>
        <v>444</v>
      </c>
      <c r="G20" s="99">
        <f>Protokolas!G78</f>
        <v>43</v>
      </c>
      <c r="H20" s="170">
        <f>Protokolas!H78</f>
        <v>47</v>
      </c>
      <c r="I20" s="99">
        <f>Protokolas!I78</f>
        <v>53</v>
      </c>
      <c r="J20" s="119">
        <f>Protokolas!J78</f>
        <v>1.9732638888888886E-3</v>
      </c>
      <c r="K20" s="99">
        <f>Protokolas!K78</f>
        <v>30</v>
      </c>
      <c r="L20" s="168">
        <f>Protokolas!L78</f>
        <v>184</v>
      </c>
      <c r="M20" s="121">
        <v>12</v>
      </c>
    </row>
    <row r="21" spans="1:13">
      <c r="A21" s="99" t="str">
        <f>Protokolas!A156</f>
        <v>Širvintų raj.</v>
      </c>
      <c r="B21" s="121" t="str">
        <f>Protokolas!B156</f>
        <v>Aleksandras Kolosovas</v>
      </c>
      <c r="C21" s="115">
        <f>Protokolas!C156</f>
        <v>39813</v>
      </c>
      <c r="D21" s="170">
        <f>Protokolas!D156</f>
        <v>8.73</v>
      </c>
      <c r="E21" s="99">
        <f>Protokolas!E156</f>
        <v>61</v>
      </c>
      <c r="F21" s="99">
        <f>Protokolas!F156</f>
        <v>432</v>
      </c>
      <c r="G21" s="99">
        <f>Protokolas!G156</f>
        <v>39</v>
      </c>
      <c r="H21" s="170">
        <f>Protokolas!H156</f>
        <v>47.17</v>
      </c>
      <c r="I21" s="99">
        <f>Protokolas!I156</f>
        <v>53</v>
      </c>
      <c r="J21" s="119">
        <f>Protokolas!J156</f>
        <v>2.0076388888888891E-3</v>
      </c>
      <c r="K21" s="99">
        <f>Protokolas!K156</f>
        <v>28</v>
      </c>
      <c r="L21" s="168">
        <f>Protokolas!L156</f>
        <v>181</v>
      </c>
      <c r="M21" s="121">
        <v>13</v>
      </c>
    </row>
    <row r="22" spans="1:13">
      <c r="A22" s="99" t="str">
        <f>Protokolas!A90</f>
        <v>Elektrėnai</v>
      </c>
      <c r="B22" s="121" t="str">
        <f>Protokolas!B90</f>
        <v>Adomas Kuncevičius</v>
      </c>
      <c r="C22" s="115">
        <f>Protokolas!C90</f>
        <v>39832</v>
      </c>
      <c r="D22" s="170">
        <f>Protokolas!D90</f>
        <v>9.0500000000000007</v>
      </c>
      <c r="E22" s="99">
        <f>Protokolas!E90</f>
        <v>52</v>
      </c>
      <c r="F22" s="99">
        <f>Protokolas!F90</f>
        <v>415</v>
      </c>
      <c r="G22" s="99">
        <f>Protokolas!G90</f>
        <v>34</v>
      </c>
      <c r="H22" s="170">
        <f>Protokolas!H90</f>
        <v>50.75</v>
      </c>
      <c r="I22" s="99">
        <f>Protokolas!I90</f>
        <v>57</v>
      </c>
      <c r="J22" s="119">
        <f>Protokolas!J90</f>
        <v>1.9274305555555555E-3</v>
      </c>
      <c r="K22" s="99">
        <f>Protokolas!K90</f>
        <v>36</v>
      </c>
      <c r="L22" s="168">
        <f>Protokolas!L90</f>
        <v>179</v>
      </c>
      <c r="M22" s="121">
        <v>14</v>
      </c>
    </row>
    <row r="23" spans="1:13">
      <c r="A23" s="99" t="str">
        <f>Protokolas!A12</f>
        <v>Vilnius</v>
      </c>
      <c r="B23" s="121" t="str">
        <f>Protokolas!B12</f>
        <v>Martynas Andrikis</v>
      </c>
      <c r="C23" s="115">
        <f>Protokolas!C12</f>
        <v>39624</v>
      </c>
      <c r="D23" s="170">
        <f>Protokolas!D12</f>
        <v>9.19</v>
      </c>
      <c r="E23" s="99">
        <f>Protokolas!E12</f>
        <v>49</v>
      </c>
      <c r="F23" s="99">
        <f>Protokolas!F12</f>
        <v>425</v>
      </c>
      <c r="G23" s="99">
        <f>Protokolas!G12</f>
        <v>37</v>
      </c>
      <c r="H23" s="170">
        <f>Protokolas!H12</f>
        <v>41.35</v>
      </c>
      <c r="I23" s="99">
        <f>Protokolas!I12</f>
        <v>44</v>
      </c>
      <c r="J23" s="119">
        <f>Protokolas!J12</f>
        <v>1.8364583333333332E-3</v>
      </c>
      <c r="K23" s="99">
        <f>Protokolas!K12</f>
        <v>48</v>
      </c>
      <c r="L23" s="168">
        <f>Protokolas!L12</f>
        <v>178</v>
      </c>
      <c r="M23" s="121">
        <v>15</v>
      </c>
    </row>
    <row r="24" spans="1:13">
      <c r="A24" s="99" t="str">
        <f>Protokolas!A105</f>
        <v>Vilniaus raj.</v>
      </c>
      <c r="B24" s="121" t="str">
        <f>Protokolas!B105</f>
        <v>Aleksas Orlov</v>
      </c>
      <c r="C24" s="115">
        <f>Protokolas!C105</f>
        <v>40181</v>
      </c>
      <c r="D24" s="170">
        <f>Protokolas!D105</f>
        <v>9.08</v>
      </c>
      <c r="E24" s="99">
        <f>Protokolas!E105</f>
        <v>52</v>
      </c>
      <c r="F24" s="99">
        <f>Protokolas!F105</f>
        <v>435</v>
      </c>
      <c r="G24" s="99">
        <f>Protokolas!G105</f>
        <v>40</v>
      </c>
      <c r="H24" s="170">
        <f>Protokolas!H105</f>
        <v>38.25</v>
      </c>
      <c r="I24" s="99">
        <f>Protokolas!I105</f>
        <v>40</v>
      </c>
      <c r="J24" s="119">
        <f>Protokolas!J105</f>
        <v>1.8559027777777777E-3</v>
      </c>
      <c r="K24" s="99">
        <f>Protokolas!K105</f>
        <v>45</v>
      </c>
      <c r="L24" s="168">
        <f>Protokolas!L105</f>
        <v>177</v>
      </c>
      <c r="M24" s="121">
        <v>16</v>
      </c>
    </row>
    <row r="25" spans="1:13">
      <c r="A25" s="99" t="str">
        <f>Protokolas!A13</f>
        <v>Vilnius</v>
      </c>
      <c r="B25" s="121" t="str">
        <f>Protokolas!B13</f>
        <v>Kristupas Černakauskas</v>
      </c>
      <c r="C25" s="115">
        <f>Protokolas!C13</f>
        <v>39690</v>
      </c>
      <c r="D25" s="170">
        <f>Protokolas!D13</f>
        <v>9.33</v>
      </c>
      <c r="E25" s="99">
        <f>Protokolas!E13</f>
        <v>44</v>
      </c>
      <c r="F25" s="99">
        <f>Protokolas!F13</f>
        <v>431</v>
      </c>
      <c r="G25" s="99">
        <f>Protokolas!G13</f>
        <v>39</v>
      </c>
      <c r="H25" s="170">
        <f>Protokolas!H13</f>
        <v>34.049999999999997</v>
      </c>
      <c r="I25" s="99">
        <f>Protokolas!I13</f>
        <v>34</v>
      </c>
      <c r="J25" s="119">
        <f>Protokolas!J13</f>
        <v>1.7773148148148149E-3</v>
      </c>
      <c r="K25" s="99">
        <f>Protokolas!K13</f>
        <v>57</v>
      </c>
      <c r="L25" s="168">
        <f>Protokolas!L13</f>
        <v>174</v>
      </c>
      <c r="M25" s="121">
        <v>17</v>
      </c>
    </row>
    <row r="26" spans="1:13">
      <c r="A26" s="99" t="str">
        <f>Protokolas!A121</f>
        <v>Ukmergės raj.</v>
      </c>
      <c r="B26" s="121" t="str">
        <f>Protokolas!B121</f>
        <v>Ignas Plučas</v>
      </c>
      <c r="C26" s="115">
        <f>Protokolas!C121</f>
        <v>39447</v>
      </c>
      <c r="D26" s="170">
        <f>Protokolas!D121</f>
        <v>8.7200000000000006</v>
      </c>
      <c r="E26" s="99">
        <f>Protokolas!E121</f>
        <v>61</v>
      </c>
      <c r="F26" s="99">
        <f>Protokolas!F121</f>
        <v>403</v>
      </c>
      <c r="G26" s="99">
        <f>Protokolas!G121</f>
        <v>30</v>
      </c>
      <c r="H26" s="170">
        <f>Protokolas!H121</f>
        <v>42.5</v>
      </c>
      <c r="I26" s="99">
        <f>Protokolas!I121</f>
        <v>46</v>
      </c>
      <c r="J26" s="119">
        <f>Protokolas!J121</f>
        <v>1.9283564814814814E-3</v>
      </c>
      <c r="K26" s="99">
        <f>Protokolas!K121</f>
        <v>36</v>
      </c>
      <c r="L26" s="168">
        <f>Protokolas!L121</f>
        <v>173</v>
      </c>
      <c r="M26" s="121">
        <v>18</v>
      </c>
    </row>
    <row r="27" spans="1:13">
      <c r="A27" s="99" t="str">
        <f>Protokolas!A64</f>
        <v>Jonava</v>
      </c>
      <c r="B27" s="121" t="str">
        <f>Protokolas!B64</f>
        <v>Domas Veličkas</v>
      </c>
      <c r="C27" s="115">
        <f>Protokolas!C64</f>
        <v>39813</v>
      </c>
      <c r="D27" s="170">
        <f>Protokolas!D64</f>
        <v>8.8699999999999992</v>
      </c>
      <c r="E27" s="99">
        <f>Protokolas!E64</f>
        <v>58</v>
      </c>
      <c r="F27" s="99">
        <f>Protokolas!F64</f>
        <v>392</v>
      </c>
      <c r="G27" s="99">
        <f>Protokolas!G64</f>
        <v>26</v>
      </c>
      <c r="H27" s="99">
        <f>Protokolas!H64</f>
        <v>37.25</v>
      </c>
      <c r="I27" s="99">
        <f>Protokolas!I64</f>
        <v>38</v>
      </c>
      <c r="J27" s="119">
        <f>Protokolas!J64</f>
        <v>1.8217592592592591E-3</v>
      </c>
      <c r="K27" s="99">
        <f>Protokolas!K64</f>
        <v>50</v>
      </c>
      <c r="L27" s="168">
        <f>Protokolas!L64</f>
        <v>172</v>
      </c>
      <c r="M27" s="121">
        <v>19</v>
      </c>
    </row>
    <row r="28" spans="1:13">
      <c r="A28" s="99" t="str">
        <f>Protokolas!A144</f>
        <v>Švenčionių raj.</v>
      </c>
      <c r="B28" s="121" t="str">
        <f>Protokolas!B144</f>
        <v>Artiom Čičelis</v>
      </c>
      <c r="C28" s="115">
        <f>Protokolas!C144</f>
        <v>39813</v>
      </c>
      <c r="D28" s="170">
        <f>Protokolas!D144</f>
        <v>8.9</v>
      </c>
      <c r="E28" s="99">
        <f>Protokolas!E144</f>
        <v>55</v>
      </c>
      <c r="F28" s="99">
        <f>Protokolas!F144</f>
        <v>423</v>
      </c>
      <c r="G28" s="99">
        <f>Protokolas!G144</f>
        <v>36</v>
      </c>
      <c r="H28" s="99">
        <f>Protokolas!H144</f>
        <v>29.71</v>
      </c>
      <c r="I28" s="99">
        <f>Protokolas!I144</f>
        <v>27</v>
      </c>
      <c r="J28" s="119">
        <f>Protokolas!J144</f>
        <v>1.7969907407407407E-3</v>
      </c>
      <c r="K28" s="99">
        <f>Protokolas!K144</f>
        <v>54</v>
      </c>
      <c r="L28" s="168">
        <f>Protokolas!L144</f>
        <v>172</v>
      </c>
      <c r="M28" s="121">
        <v>20</v>
      </c>
    </row>
    <row r="29" spans="1:13">
      <c r="A29" s="99" t="str">
        <f>Protokolas!A39</f>
        <v>Panevėžys</v>
      </c>
      <c r="B29" s="121" t="str">
        <f>Protokolas!B39</f>
        <v>Mantas Zalieskis</v>
      </c>
      <c r="C29" s="115">
        <f>Protokolas!C39</f>
        <v>39447</v>
      </c>
      <c r="D29" s="170">
        <f>Protokolas!D39</f>
        <v>9</v>
      </c>
      <c r="E29" s="99">
        <f>Protokolas!E39</f>
        <v>52</v>
      </c>
      <c r="F29" s="99">
        <f>Protokolas!F39</f>
        <v>403</v>
      </c>
      <c r="G29" s="99">
        <f>Protokolas!G39</f>
        <v>30</v>
      </c>
      <c r="H29" s="170">
        <f>Protokolas!H39</f>
        <v>31.9</v>
      </c>
      <c r="I29" s="99">
        <f>Protokolas!I39</f>
        <v>30</v>
      </c>
      <c r="J29" s="119">
        <f>Protokolas!J39</f>
        <v>1.7800925925925927E-3</v>
      </c>
      <c r="K29" s="99">
        <f>Protokolas!K39</f>
        <v>57</v>
      </c>
      <c r="L29" s="168">
        <f>Protokolas!L39</f>
        <v>169</v>
      </c>
      <c r="M29" s="121">
        <v>21</v>
      </c>
    </row>
    <row r="30" spans="1:13">
      <c r="A30" s="99" t="str">
        <f>Protokolas!A146</f>
        <v>Švenčionių raj.</v>
      </c>
      <c r="B30" s="121" t="str">
        <f>Protokolas!B146</f>
        <v>Andreii Kyryliuk</v>
      </c>
      <c r="C30" s="115">
        <f>Protokolas!C146</f>
        <v>39739</v>
      </c>
      <c r="D30" s="99">
        <f>Protokolas!D146</f>
        <v>9.19</v>
      </c>
      <c r="E30" s="99">
        <f>Protokolas!E146</f>
        <v>49</v>
      </c>
      <c r="F30" s="99">
        <f>Protokolas!F146</f>
        <v>466</v>
      </c>
      <c r="G30" s="99">
        <f>Protokolas!G146</f>
        <v>51</v>
      </c>
      <c r="H30" s="99">
        <f>Protokolas!H146</f>
        <v>36.520000000000003</v>
      </c>
      <c r="I30" s="99">
        <f>Protokolas!I146</f>
        <v>37</v>
      </c>
      <c r="J30" s="119">
        <f>Protokolas!J146</f>
        <v>2.0019675925925925E-3</v>
      </c>
      <c r="K30" s="99">
        <f>Protokolas!K146</f>
        <v>28</v>
      </c>
      <c r="L30" s="168">
        <f>Protokolas!L146</f>
        <v>165</v>
      </c>
      <c r="M30" s="121">
        <v>22</v>
      </c>
    </row>
    <row r="31" spans="1:13">
      <c r="A31" s="99" t="str">
        <f>Protokolas!A145</f>
        <v>Švenčionių raj.</v>
      </c>
      <c r="B31" s="121" t="str">
        <f>Protokolas!B145</f>
        <v>Deivid Korpovič</v>
      </c>
      <c r="C31" s="115">
        <f>Protokolas!C145</f>
        <v>39447</v>
      </c>
      <c r="D31" s="99">
        <f>Protokolas!D145</f>
        <v>8.75</v>
      </c>
      <c r="E31" s="99">
        <f>Protokolas!E145</f>
        <v>61</v>
      </c>
      <c r="F31" s="99">
        <f>Protokolas!F145</f>
        <v>422</v>
      </c>
      <c r="G31" s="99">
        <f>Protokolas!G145</f>
        <v>36</v>
      </c>
      <c r="H31" s="99">
        <f>Protokolas!H145</f>
        <v>44.38</v>
      </c>
      <c r="I31" s="99">
        <f>Protokolas!I145</f>
        <v>49</v>
      </c>
      <c r="J31" s="119">
        <f>Protokolas!J145</f>
        <v>2.1168981481481481E-3</v>
      </c>
      <c r="K31" s="99">
        <f>Protokolas!K145</f>
        <v>16</v>
      </c>
      <c r="L31" s="168">
        <f>Protokolas!L145</f>
        <v>162</v>
      </c>
      <c r="M31" s="121">
        <v>23</v>
      </c>
    </row>
    <row r="32" spans="1:13">
      <c r="A32" s="99" t="str">
        <f>Protokolas!A23</f>
        <v>Utena</v>
      </c>
      <c r="B32" s="121" t="str">
        <f>Protokolas!B23</f>
        <v>Džiugas Juodėnas</v>
      </c>
      <c r="C32" s="115">
        <f>Protokolas!C23</f>
        <v>39447</v>
      </c>
      <c r="D32" s="170">
        <f>Protokolas!D23</f>
        <v>8.8000000000000007</v>
      </c>
      <c r="E32" s="99">
        <f>Protokolas!E23</f>
        <v>58</v>
      </c>
      <c r="F32" s="99">
        <f>Protokolas!F23</f>
        <v>421</v>
      </c>
      <c r="G32" s="99">
        <f>Protokolas!G23</f>
        <v>36</v>
      </c>
      <c r="H32" s="170">
        <f>Protokolas!H23</f>
        <v>44.2</v>
      </c>
      <c r="I32" s="99">
        <f>Protokolas!I23</f>
        <v>49</v>
      </c>
      <c r="J32" s="119">
        <f>Protokolas!J23</f>
        <v>2.1046296296296295E-3</v>
      </c>
      <c r="K32" s="99">
        <f>Protokolas!K23</f>
        <v>17</v>
      </c>
      <c r="L32" s="168">
        <f>Protokolas!L23</f>
        <v>160</v>
      </c>
      <c r="M32" s="121">
        <v>24</v>
      </c>
    </row>
    <row r="33" spans="1:13">
      <c r="A33" s="99" t="str">
        <f>Protokolas!A22</f>
        <v>Utena</v>
      </c>
      <c r="B33" s="121" t="str">
        <f>Protokolas!B22</f>
        <v>Jonas Vištelis</v>
      </c>
      <c r="C33" s="115">
        <f>Protokolas!C22</f>
        <v>39447</v>
      </c>
      <c r="D33" s="170">
        <f>Protokolas!D22</f>
        <v>8.7100000000000009</v>
      </c>
      <c r="E33" s="99">
        <f>Protokolas!E22</f>
        <v>61</v>
      </c>
      <c r="F33" s="99">
        <f>Protokolas!F22</f>
        <v>403</v>
      </c>
      <c r="G33" s="99">
        <f>Protokolas!G22</f>
        <v>30</v>
      </c>
      <c r="H33" s="99">
        <f>Protokolas!H22</f>
        <v>44.39</v>
      </c>
      <c r="I33" s="99">
        <f>Protokolas!I22</f>
        <v>49</v>
      </c>
      <c r="J33" s="119">
        <f>Protokolas!J22</f>
        <v>2.0958333333333332E-3</v>
      </c>
      <c r="K33" s="99">
        <f>Protokolas!K22</f>
        <v>18</v>
      </c>
      <c r="L33" s="168">
        <f>Protokolas!L22</f>
        <v>158</v>
      </c>
      <c r="M33" s="121">
        <v>25</v>
      </c>
    </row>
    <row r="34" spans="1:13">
      <c r="A34" s="99" t="str">
        <f>Protokolas!A36</f>
        <v>Panevėžys</v>
      </c>
      <c r="B34" s="121" t="str">
        <f>Protokolas!B36</f>
        <v>Dovydas Kriukelis</v>
      </c>
      <c r="C34" s="115">
        <f>Protokolas!C36</f>
        <v>39447</v>
      </c>
      <c r="D34" s="170">
        <f>Protokolas!D36</f>
        <v>9.1999999999999993</v>
      </c>
      <c r="E34" s="99">
        <f>Protokolas!E36</f>
        <v>46</v>
      </c>
      <c r="F34" s="99">
        <f>Protokolas!F36</f>
        <v>384</v>
      </c>
      <c r="G34" s="99">
        <f>Protokolas!G36</f>
        <v>23</v>
      </c>
      <c r="H34" s="99">
        <f>Protokolas!H36</f>
        <v>39.450000000000003</v>
      </c>
      <c r="I34" s="99">
        <f>Protokolas!I36</f>
        <v>41</v>
      </c>
      <c r="J34" s="119">
        <f>Protokolas!J36</f>
        <v>1.8493055555555556E-3</v>
      </c>
      <c r="K34" s="99">
        <f>Protokolas!K36</f>
        <v>46</v>
      </c>
      <c r="L34" s="168">
        <f>Protokolas!L36</f>
        <v>156</v>
      </c>
      <c r="M34" s="121">
        <v>26</v>
      </c>
    </row>
    <row r="35" spans="1:13">
      <c r="A35" s="99" t="str">
        <f>Protokolas!A87</f>
        <v>Elektrėnai</v>
      </c>
      <c r="B35" s="121" t="str">
        <f>Protokolas!B87</f>
        <v>Nojus Apanavičius</v>
      </c>
      <c r="C35" s="115">
        <f>Protokolas!C87</f>
        <v>39927</v>
      </c>
      <c r="D35" s="170">
        <f>Protokolas!D87</f>
        <v>8.81</v>
      </c>
      <c r="E35" s="99">
        <f>Protokolas!E87</f>
        <v>58</v>
      </c>
      <c r="F35" s="99">
        <f>Protokolas!F87</f>
        <v>416</v>
      </c>
      <c r="G35" s="99">
        <f>Protokolas!G87</f>
        <v>34</v>
      </c>
      <c r="H35" s="99">
        <f>Protokolas!H87</f>
        <v>31.71</v>
      </c>
      <c r="I35" s="99">
        <f>Protokolas!I87</f>
        <v>30</v>
      </c>
      <c r="J35" s="119">
        <f>Protokolas!J87</f>
        <v>1.964699074074074E-3</v>
      </c>
      <c r="K35" s="99">
        <f>Protokolas!K87</f>
        <v>31</v>
      </c>
      <c r="L35" s="168">
        <f>Protokolas!L87</f>
        <v>153</v>
      </c>
      <c r="M35" s="121">
        <v>27</v>
      </c>
    </row>
    <row r="36" spans="1:13">
      <c r="A36" s="99" t="str">
        <f>Protokolas!A14</f>
        <v>Vilnius</v>
      </c>
      <c r="B36" s="121" t="str">
        <f>Protokolas!B14</f>
        <v>Tauras Arimavičius</v>
      </c>
      <c r="C36" s="115">
        <f>Protokolas!C14</f>
        <v>39998</v>
      </c>
      <c r="D36" s="170">
        <f>Protokolas!D14</f>
        <v>9</v>
      </c>
      <c r="E36" s="99">
        <f>Protokolas!E14</f>
        <v>52</v>
      </c>
      <c r="F36" s="99">
        <f>Protokolas!F14</f>
        <v>428</v>
      </c>
      <c r="G36" s="99">
        <f>Protokolas!G14</f>
        <v>38</v>
      </c>
      <c r="H36" s="99">
        <f>Protokolas!H14</f>
        <v>24.06</v>
      </c>
      <c r="I36" s="99">
        <f>Protokolas!I14</f>
        <v>20</v>
      </c>
      <c r="J36" s="119">
        <f>Protokolas!J14</f>
        <v>1.9608796296296297E-3</v>
      </c>
      <c r="K36" s="99">
        <f>Protokolas!K14</f>
        <v>32</v>
      </c>
      <c r="L36" s="168">
        <f>Protokolas!L14</f>
        <v>142</v>
      </c>
      <c r="M36" s="121">
        <v>28</v>
      </c>
    </row>
    <row r="37" spans="1:13">
      <c r="A37" s="99" t="str">
        <f>Protokolas!A142</f>
        <v>Švenčionių raj.</v>
      </c>
      <c r="B37" s="121" t="str">
        <f>Protokolas!B142</f>
        <v>Aaron Grim</v>
      </c>
      <c r="C37" s="115">
        <f>Protokolas!C142</f>
        <v>39813</v>
      </c>
      <c r="D37" s="170">
        <f>Protokolas!D142</f>
        <v>9.23</v>
      </c>
      <c r="E37" s="99">
        <f>Protokolas!E142</f>
        <v>46</v>
      </c>
      <c r="F37" s="99">
        <f>Protokolas!F142</f>
        <v>411</v>
      </c>
      <c r="G37" s="99">
        <f>Protokolas!G142</f>
        <v>32</v>
      </c>
      <c r="H37" s="99">
        <f>Protokolas!H142</f>
        <v>35.520000000000003</v>
      </c>
      <c r="I37" s="99">
        <f>Protokolas!I142</f>
        <v>35</v>
      </c>
      <c r="J37" s="119">
        <f>Protokolas!J142</f>
        <v>1.9829861111111111E-3</v>
      </c>
      <c r="K37" s="99">
        <f>Protokolas!K142</f>
        <v>29</v>
      </c>
      <c r="L37" s="168">
        <f>Protokolas!L142</f>
        <v>142</v>
      </c>
      <c r="M37" s="121">
        <v>29</v>
      </c>
    </row>
    <row r="38" spans="1:13">
      <c r="A38" s="99" t="str">
        <f>Protokolas!A103</f>
        <v>Vilniaus raj.</v>
      </c>
      <c r="B38" s="121" t="str">
        <f>Protokolas!B103</f>
        <v>Airidas Dauba</v>
      </c>
      <c r="C38" s="115">
        <f>Protokolas!C103</f>
        <v>39447</v>
      </c>
      <c r="D38" s="170">
        <f>Protokolas!D103</f>
        <v>9.69</v>
      </c>
      <c r="E38" s="99">
        <f>Protokolas!E103</f>
        <v>36</v>
      </c>
      <c r="F38" s="99">
        <f>Protokolas!F103</f>
        <v>396</v>
      </c>
      <c r="G38" s="99">
        <f>Protokolas!G103</f>
        <v>27</v>
      </c>
      <c r="H38" s="99">
        <f>Protokolas!H103</f>
        <v>38.17</v>
      </c>
      <c r="I38" s="99">
        <f>Protokolas!I103</f>
        <v>40</v>
      </c>
      <c r="J38" s="119">
        <f>Protokolas!J103</f>
        <v>1.905324074074074E-3</v>
      </c>
      <c r="K38" s="99">
        <f>Protokolas!K103</f>
        <v>38</v>
      </c>
      <c r="L38" s="168">
        <f>Protokolas!L103</f>
        <v>141</v>
      </c>
      <c r="M38" s="121">
        <v>30</v>
      </c>
    </row>
    <row r="39" spans="1:13">
      <c r="A39" s="99" t="str">
        <f>Protokolas!A120</f>
        <v>Ukmergės raj.</v>
      </c>
      <c r="B39" s="121" t="str">
        <f>Protokolas!B120</f>
        <v>Arnas Sipavičius</v>
      </c>
      <c r="C39" s="115">
        <f>Protokolas!C120</f>
        <v>39447</v>
      </c>
      <c r="D39" s="99">
        <f>Protokolas!D120</f>
        <v>9.2799999999999994</v>
      </c>
      <c r="E39" s="99">
        <f>Protokolas!E120</f>
        <v>46</v>
      </c>
      <c r="F39" s="99">
        <f>Protokolas!F120</f>
        <v>385</v>
      </c>
      <c r="G39" s="99">
        <f>Protokolas!G120</f>
        <v>24</v>
      </c>
      <c r="H39" s="99">
        <f>Protokolas!H120</f>
        <v>46.03</v>
      </c>
      <c r="I39" s="99">
        <f>Protokolas!I120</f>
        <v>51</v>
      </c>
      <c r="J39" s="119">
        <f>Protokolas!J120</f>
        <v>2.0898148148148147E-3</v>
      </c>
      <c r="K39" s="99">
        <f>Protokolas!K120</f>
        <v>18</v>
      </c>
      <c r="L39" s="168">
        <f>Protokolas!L120</f>
        <v>139</v>
      </c>
      <c r="M39" s="121">
        <v>31</v>
      </c>
    </row>
    <row r="40" spans="1:13">
      <c r="A40" s="99" t="str">
        <f>Protokolas!A26</f>
        <v>Utena</v>
      </c>
      <c r="B40" s="121" t="str">
        <f>Protokolas!B26</f>
        <v>Aronas Zuika</v>
      </c>
      <c r="C40" s="115">
        <f>Protokolas!C26</f>
        <v>39813</v>
      </c>
      <c r="D40" s="99">
        <f>Protokolas!D26</f>
        <v>9.35</v>
      </c>
      <c r="E40" s="99">
        <f>Protokolas!E26</f>
        <v>44</v>
      </c>
      <c r="F40" s="99">
        <f>Protokolas!F26</f>
        <v>405</v>
      </c>
      <c r="G40" s="99">
        <f>Protokolas!G26</f>
        <v>30</v>
      </c>
      <c r="H40" s="99">
        <f>Protokolas!H26</f>
        <v>35.630000000000003</v>
      </c>
      <c r="I40" s="99">
        <f>Protokolas!I26</f>
        <v>35</v>
      </c>
      <c r="J40" s="119">
        <f>Protokolas!J26</f>
        <v>2.0011574074074077E-3</v>
      </c>
      <c r="K40" s="99">
        <f>Protokolas!K26</f>
        <v>28</v>
      </c>
      <c r="L40" s="168">
        <f>Protokolas!L26</f>
        <v>137</v>
      </c>
      <c r="M40" s="121">
        <v>32</v>
      </c>
    </row>
    <row r="41" spans="1:13">
      <c r="A41" s="99" t="str">
        <f>Protokolas!A132</f>
        <v>Visaginas</v>
      </c>
      <c r="B41" s="121" t="str">
        <f>Protokolas!B132</f>
        <v>Ernestas Vaitkus</v>
      </c>
      <c r="C41" s="115">
        <f>Protokolas!C132</f>
        <v>39447</v>
      </c>
      <c r="D41" s="99">
        <f>Protokolas!D132</f>
        <v>8.77</v>
      </c>
      <c r="E41" s="99">
        <f>Protokolas!E132</f>
        <v>61</v>
      </c>
      <c r="F41" s="99">
        <f>Protokolas!F132</f>
        <v>385</v>
      </c>
      <c r="G41" s="99">
        <f>Protokolas!G132</f>
        <v>24</v>
      </c>
      <c r="H41" s="99">
        <f>Protokolas!H132</f>
        <v>37.35</v>
      </c>
      <c r="I41" s="99">
        <f>Protokolas!I132</f>
        <v>38</v>
      </c>
      <c r="J41" s="119">
        <f>Protokolas!J132</f>
        <v>2.2193287037037038E-3</v>
      </c>
      <c r="K41" s="99">
        <f>Protokolas!K132</f>
        <v>9</v>
      </c>
      <c r="L41" s="168">
        <f>Protokolas!L132</f>
        <v>132</v>
      </c>
      <c r="M41" s="121">
        <v>33</v>
      </c>
    </row>
    <row r="42" spans="1:13">
      <c r="A42" s="99" t="str">
        <f>Protokolas!A11</f>
        <v>Vilnius</v>
      </c>
      <c r="B42" s="121" t="str">
        <f>Protokolas!B11</f>
        <v>Žygimantas Kamienas</v>
      </c>
      <c r="C42" s="115">
        <f>Protokolas!C11</f>
        <v>39817</v>
      </c>
      <c r="D42" s="99">
        <f>Protokolas!D11</f>
        <v>9.25</v>
      </c>
      <c r="E42" s="99">
        <f>Protokolas!E11</f>
        <v>46</v>
      </c>
      <c r="F42" s="99">
        <f>Protokolas!F11</f>
        <v>384</v>
      </c>
      <c r="G42" s="99">
        <f>Protokolas!G11</f>
        <v>23</v>
      </c>
      <c r="H42" s="99">
        <f>Protokolas!H11</f>
        <v>42.92</v>
      </c>
      <c r="I42" s="99">
        <f>Protokolas!I11</f>
        <v>46</v>
      </c>
      <c r="J42" s="119">
        <f>Protokolas!J11</f>
        <v>2.1758101851851856E-3</v>
      </c>
      <c r="K42" s="99">
        <f>Protokolas!K11</f>
        <v>12</v>
      </c>
      <c r="L42" s="168">
        <f>Protokolas!L11</f>
        <v>127</v>
      </c>
      <c r="M42" s="121">
        <v>34</v>
      </c>
    </row>
    <row r="43" spans="1:13">
      <c r="A43" s="99" t="str">
        <f>Protokolas!A48</f>
        <v>Kupiškis</v>
      </c>
      <c r="B43" s="121" t="str">
        <f>Protokolas!B48</f>
        <v>Benediktas Žiogas</v>
      </c>
      <c r="C43" s="115">
        <f>Protokolas!C48</f>
        <v>39447</v>
      </c>
      <c r="D43" s="99">
        <f>Protokolas!D48</f>
        <v>8.92</v>
      </c>
      <c r="E43" s="99">
        <f>Protokolas!E48</f>
        <v>55</v>
      </c>
      <c r="F43" s="99">
        <f>Protokolas!F48</f>
        <v>378</v>
      </c>
      <c r="G43" s="99">
        <f>Protokolas!G48</f>
        <v>21</v>
      </c>
      <c r="H43" s="99">
        <f>Protokolas!H48</f>
        <v>38.51</v>
      </c>
      <c r="I43" s="99">
        <f>Protokolas!I48</f>
        <v>40</v>
      </c>
      <c r="J43" s="119">
        <f>Protokolas!J48</f>
        <v>2.1951388888888888E-3</v>
      </c>
      <c r="K43" s="99">
        <f>Protokolas!K48</f>
        <v>10</v>
      </c>
      <c r="L43" s="168">
        <f>Protokolas!L48</f>
        <v>126</v>
      </c>
      <c r="M43" s="121">
        <v>35</v>
      </c>
    </row>
    <row r="44" spans="1:13">
      <c r="A44" s="99" t="str">
        <f>Protokolas!A119</f>
        <v>Ukmergės raj.</v>
      </c>
      <c r="B44" s="121" t="str">
        <f>Protokolas!B119</f>
        <v>Nojus Sinica</v>
      </c>
      <c r="C44" s="115">
        <f>Protokolas!C119</f>
        <v>39447</v>
      </c>
      <c r="D44" s="99">
        <f>Protokolas!D119</f>
        <v>9.2100000000000009</v>
      </c>
      <c r="E44" s="99">
        <f>Protokolas!E119</f>
        <v>46</v>
      </c>
      <c r="F44" s="99">
        <f>Protokolas!F119</f>
        <v>395</v>
      </c>
      <c r="G44" s="99">
        <f>Protokolas!G119</f>
        <v>27</v>
      </c>
      <c r="H44" s="99">
        <f>Protokolas!H119</f>
        <v>40.96</v>
      </c>
      <c r="I44" s="99">
        <f>Protokolas!I119</f>
        <v>43</v>
      </c>
      <c r="J44" s="119">
        <f>Protokolas!J119</f>
        <v>2.2216435185185186E-3</v>
      </c>
      <c r="K44" s="99">
        <f>Protokolas!K119</f>
        <v>9</v>
      </c>
      <c r="L44" s="168">
        <f>Protokolas!L119</f>
        <v>125</v>
      </c>
      <c r="M44" s="121">
        <v>36</v>
      </c>
    </row>
    <row r="45" spans="1:13">
      <c r="A45" s="99" t="str">
        <f>Protokolas!A35</f>
        <v>Panevėžys</v>
      </c>
      <c r="B45" s="121" t="str">
        <f>Protokolas!B35</f>
        <v>Matas Laurinčikas</v>
      </c>
      <c r="C45" s="115">
        <f>Protokolas!C35</f>
        <v>39447</v>
      </c>
      <c r="D45" s="99">
        <f>Protokolas!D35</f>
        <v>9.26</v>
      </c>
      <c r="E45" s="99">
        <f>Protokolas!E35</f>
        <v>46</v>
      </c>
      <c r="F45" s="99">
        <f>Protokolas!F35</f>
        <v>391</v>
      </c>
      <c r="G45" s="99">
        <f>Protokolas!G35</f>
        <v>26</v>
      </c>
      <c r="H45" s="99">
        <f>Protokolas!H35</f>
        <v>26.78</v>
      </c>
      <c r="I45" s="99">
        <f>Protokolas!I35</f>
        <v>23</v>
      </c>
      <c r="J45" s="119">
        <f>Protokolas!J35</f>
        <v>1.9721064814814814E-3</v>
      </c>
      <c r="K45" s="99">
        <f>Protokolas!K35</f>
        <v>30</v>
      </c>
      <c r="L45" s="168">
        <f>Protokolas!L35</f>
        <v>125</v>
      </c>
      <c r="M45" s="121">
        <v>37</v>
      </c>
    </row>
    <row r="46" spans="1:13">
      <c r="A46" s="99" t="str">
        <f>Protokolas!A131</f>
        <v>Visaginas</v>
      </c>
      <c r="B46" s="121" t="str">
        <f>Protokolas!B131</f>
        <v>Konstantin Muchin</v>
      </c>
      <c r="C46" s="115">
        <f>Protokolas!C131</f>
        <v>39922</v>
      </c>
      <c r="D46" s="99">
        <f>Protokolas!D131</f>
        <v>9.35</v>
      </c>
      <c r="E46" s="99">
        <f>Protokolas!E131</f>
        <v>44</v>
      </c>
      <c r="F46" s="99">
        <f>Protokolas!F131</f>
        <v>352</v>
      </c>
      <c r="G46" s="99">
        <f>Protokolas!G131</f>
        <v>13</v>
      </c>
      <c r="H46" s="170">
        <f>Protokolas!H131</f>
        <v>30.8</v>
      </c>
      <c r="I46" s="99">
        <f>Protokolas!I131</f>
        <v>28</v>
      </c>
      <c r="J46" s="119">
        <f>Protokolas!J131</f>
        <v>1.8962962962962961E-3</v>
      </c>
      <c r="K46" s="99">
        <f>Protokolas!K131</f>
        <v>40</v>
      </c>
      <c r="L46" s="168">
        <f>Protokolas!L131</f>
        <v>125</v>
      </c>
      <c r="M46" s="121">
        <v>38</v>
      </c>
    </row>
    <row r="47" spans="1:13">
      <c r="A47" s="99" t="str">
        <f>Protokolas!A49</f>
        <v>Kupiškis</v>
      </c>
      <c r="B47" s="121" t="str">
        <f>Protokolas!B49</f>
        <v>Vytas Jakšys</v>
      </c>
      <c r="C47" s="115">
        <f>Protokolas!C49</f>
        <v>39447</v>
      </c>
      <c r="D47" s="99">
        <f>Protokolas!D49</f>
        <v>9.9700000000000006</v>
      </c>
      <c r="E47" s="99">
        <f>Protokolas!E49</f>
        <v>29</v>
      </c>
      <c r="F47" s="99">
        <f>Protokolas!F49</f>
        <v>341</v>
      </c>
      <c r="G47" s="99">
        <f>Protokolas!G49</f>
        <v>9</v>
      </c>
      <c r="H47" s="99">
        <f>Protokolas!H49</f>
        <v>53.74</v>
      </c>
      <c r="I47" s="99">
        <f>Protokolas!I49</f>
        <v>62</v>
      </c>
      <c r="J47" s="119">
        <f>Protokolas!J49</f>
        <v>2.0466435185185184E-3</v>
      </c>
      <c r="K47" s="99">
        <f>Protokolas!K49</f>
        <v>22</v>
      </c>
      <c r="L47" s="168">
        <f>Protokolas!L49</f>
        <v>122</v>
      </c>
      <c r="M47" s="121">
        <v>39</v>
      </c>
    </row>
    <row r="48" spans="1:13">
      <c r="A48" s="99" t="str">
        <f>Protokolas!A24</f>
        <v>Utena</v>
      </c>
      <c r="B48" s="121" t="str">
        <f>Protokolas!B24</f>
        <v>Aironas Daneika</v>
      </c>
      <c r="C48" s="115">
        <f>Protokolas!C24</f>
        <v>39447</v>
      </c>
      <c r="D48" s="99">
        <f>Protokolas!D24</f>
        <v>9.5399999999999991</v>
      </c>
      <c r="E48" s="99">
        <f>Protokolas!E24</f>
        <v>38</v>
      </c>
      <c r="F48" s="99">
        <f>Protokolas!F24</f>
        <v>371</v>
      </c>
      <c r="G48" s="99">
        <f>Protokolas!G24</f>
        <v>19</v>
      </c>
      <c r="H48" s="99">
        <f>Protokolas!H24</f>
        <v>41.93</v>
      </c>
      <c r="I48" s="99">
        <f>Protokolas!I24</f>
        <v>44</v>
      </c>
      <c r="J48" s="119">
        <f>Protokolas!J24</f>
        <v>2.0596064814814813E-3</v>
      </c>
      <c r="K48" s="99">
        <f>Protokolas!K24</f>
        <v>21</v>
      </c>
      <c r="L48" s="168">
        <f>Protokolas!L24</f>
        <v>122</v>
      </c>
      <c r="M48" s="121">
        <v>40</v>
      </c>
    </row>
    <row r="49" spans="1:13">
      <c r="A49" s="99" t="str">
        <f>Protokolas!A10</f>
        <v>Vilnius</v>
      </c>
      <c r="B49" s="121" t="str">
        <f>Protokolas!B10</f>
        <v>Bernardas Sabaitis</v>
      </c>
      <c r="C49" s="115">
        <f>Protokolas!C10</f>
        <v>39813</v>
      </c>
      <c r="D49" s="99">
        <f>Protokolas!D10</f>
        <v>9.0299999999999994</v>
      </c>
      <c r="E49" s="99">
        <f>Protokolas!E10</f>
        <v>52</v>
      </c>
      <c r="F49" s="99">
        <f>Protokolas!F10</f>
        <v>0</v>
      </c>
      <c r="G49" s="99">
        <f>Protokolas!G10</f>
        <v>0</v>
      </c>
      <c r="H49" s="99">
        <f>Protokolas!H10</f>
        <v>40.71</v>
      </c>
      <c r="I49" s="99">
        <f>Protokolas!I10</f>
        <v>43</v>
      </c>
      <c r="J49" s="119">
        <f>Protokolas!J10</f>
        <v>2.0155092592592594E-3</v>
      </c>
      <c r="K49" s="99">
        <f>Protokolas!K10</f>
        <v>26</v>
      </c>
      <c r="L49" s="168">
        <f>Protokolas!L10</f>
        <v>121</v>
      </c>
      <c r="M49" s="121">
        <v>41</v>
      </c>
    </row>
    <row r="50" spans="1:13">
      <c r="A50" s="99" t="str">
        <f>Protokolas!A143</f>
        <v>Švenčionių raj.</v>
      </c>
      <c r="B50" s="121" t="str">
        <f>Protokolas!B143</f>
        <v>Artiom Borisenkov</v>
      </c>
      <c r="C50" s="115">
        <f>Protokolas!C143</f>
        <v>39447</v>
      </c>
      <c r="D50" s="99">
        <f>Protokolas!D143</f>
        <v>9.09</v>
      </c>
      <c r="E50" s="99">
        <f>Protokolas!E143</f>
        <v>52</v>
      </c>
      <c r="F50" s="99">
        <f>Protokolas!F143</f>
        <v>432</v>
      </c>
      <c r="G50" s="99">
        <f>Protokolas!G143</f>
        <v>39</v>
      </c>
      <c r="H50" s="99">
        <f>Protokolas!H143</f>
        <v>31.28</v>
      </c>
      <c r="I50" s="99">
        <f>Protokolas!I143</f>
        <v>30</v>
      </c>
      <c r="J50" s="119">
        <f>Protokolas!J143</f>
        <v>0</v>
      </c>
      <c r="K50" s="99">
        <f>Protokolas!K143</f>
        <v>0</v>
      </c>
      <c r="L50" s="168">
        <f>Protokolas!L143</f>
        <v>121</v>
      </c>
      <c r="M50" s="121">
        <v>42</v>
      </c>
    </row>
    <row r="51" spans="1:13">
      <c r="A51" s="99" t="str">
        <f>Protokolas!A51</f>
        <v>Kupiškis</v>
      </c>
      <c r="B51" s="121" t="str">
        <f>Protokolas!B51</f>
        <v>Arnas Gricius</v>
      </c>
      <c r="C51" s="115">
        <f>Protokolas!C51</f>
        <v>39447</v>
      </c>
      <c r="D51" s="99">
        <f>Protokolas!D51</f>
        <v>9.8800000000000008</v>
      </c>
      <c r="E51" s="99">
        <f>Protokolas!E51</f>
        <v>31</v>
      </c>
      <c r="F51" s="99">
        <f>Protokolas!F51</f>
        <v>361</v>
      </c>
      <c r="G51" s="99">
        <f>Protokolas!G51</f>
        <v>16</v>
      </c>
      <c r="H51" s="99">
        <f>Protokolas!H51</f>
        <v>42.19</v>
      </c>
      <c r="I51" s="99">
        <f>Protokolas!I51</f>
        <v>46</v>
      </c>
      <c r="J51" s="119">
        <f>Protokolas!J51</f>
        <v>1.9916666666666663E-3</v>
      </c>
      <c r="K51" s="99">
        <f>Protokolas!K51</f>
        <v>28</v>
      </c>
      <c r="L51" s="168">
        <f>Protokolas!L51</f>
        <v>121</v>
      </c>
      <c r="M51" s="121">
        <v>43</v>
      </c>
    </row>
    <row r="52" spans="1:13">
      <c r="A52" s="99" t="str">
        <f>Protokolas!A65</f>
        <v>Jonava</v>
      </c>
      <c r="B52" s="121" t="str">
        <f>Protokolas!B65</f>
        <v>Benas Renkauskas</v>
      </c>
      <c r="C52" s="115">
        <f>Protokolas!C65</f>
        <v>39447</v>
      </c>
      <c r="D52" s="99">
        <f>Protokolas!D65</f>
        <v>9.7799999999999994</v>
      </c>
      <c r="E52" s="99">
        <f>Protokolas!E65</f>
        <v>34</v>
      </c>
      <c r="F52" s="99">
        <f>Protokolas!F65</f>
        <v>394</v>
      </c>
      <c r="G52" s="99">
        <f>Protokolas!G65</f>
        <v>27</v>
      </c>
      <c r="H52" s="99">
        <f>Protokolas!H65</f>
        <v>40.69</v>
      </c>
      <c r="I52" s="99">
        <f>Protokolas!I65</f>
        <v>43</v>
      </c>
      <c r="J52" s="119">
        <f>Protokolas!J65</f>
        <v>2.1104166666666667E-3</v>
      </c>
      <c r="K52" s="99">
        <f>Protokolas!K65</f>
        <v>17</v>
      </c>
      <c r="L52" s="168">
        <f>Protokolas!L65</f>
        <v>121</v>
      </c>
      <c r="M52" s="121">
        <v>44</v>
      </c>
    </row>
    <row r="53" spans="1:13">
      <c r="A53" s="99" t="str">
        <f>Protokolas!A100</f>
        <v>Vilniaus raj.</v>
      </c>
      <c r="B53" s="121" t="str">
        <f>Protokolas!B100</f>
        <v>Maksim Kunčin</v>
      </c>
      <c r="C53" s="115">
        <f>Protokolas!C100</f>
        <v>39447</v>
      </c>
      <c r="D53" s="99">
        <f>Protokolas!D100</f>
        <v>9.86</v>
      </c>
      <c r="E53" s="99">
        <f>Protokolas!E100</f>
        <v>31</v>
      </c>
      <c r="F53" s="99">
        <f>Protokolas!F100</f>
        <v>360</v>
      </c>
      <c r="G53" s="99">
        <f>Protokolas!G100</f>
        <v>15</v>
      </c>
      <c r="H53" s="99">
        <f>Protokolas!H100</f>
        <v>45.64</v>
      </c>
      <c r="I53" s="99">
        <f>Protokolas!I100</f>
        <v>50</v>
      </c>
      <c r="J53" s="119">
        <f>Protokolas!J100</f>
        <v>2.0763888888888889E-3</v>
      </c>
      <c r="K53" s="99">
        <f>Protokolas!K100</f>
        <v>20</v>
      </c>
      <c r="L53" s="168">
        <f>Protokolas!L100</f>
        <v>116</v>
      </c>
      <c r="M53" s="121">
        <v>45</v>
      </c>
    </row>
    <row r="54" spans="1:13">
      <c r="A54" s="99" t="str">
        <f>Protokolas!A38</f>
        <v>Panevėžys</v>
      </c>
      <c r="B54" s="121" t="str">
        <f>Protokolas!B38</f>
        <v>Kajus Baltušnikas</v>
      </c>
      <c r="C54" s="115">
        <f>Protokolas!C38</f>
        <v>39813</v>
      </c>
      <c r="D54" s="99">
        <f>Protokolas!D38</f>
        <v>9.58</v>
      </c>
      <c r="E54" s="99">
        <f>Protokolas!E38</f>
        <v>38</v>
      </c>
      <c r="F54" s="99">
        <f>Protokolas!F38</f>
        <v>387</v>
      </c>
      <c r="G54" s="99">
        <f>Protokolas!G38</f>
        <v>24</v>
      </c>
      <c r="H54" s="170">
        <f>Protokolas!H38</f>
        <v>35</v>
      </c>
      <c r="I54" s="99">
        <f>Protokolas!I38</f>
        <v>35</v>
      </c>
      <c r="J54" s="119">
        <f>Protokolas!J38</f>
        <v>2.0819444444444449E-3</v>
      </c>
      <c r="K54" s="99">
        <f>Protokolas!K38</f>
        <v>19</v>
      </c>
      <c r="L54" s="168">
        <f>Protokolas!L38</f>
        <v>116</v>
      </c>
      <c r="M54" s="121">
        <v>46</v>
      </c>
    </row>
    <row r="55" spans="1:13">
      <c r="A55" s="99" t="str">
        <f>Protokolas!A25</f>
        <v>Utena</v>
      </c>
      <c r="B55" s="121" t="str">
        <f>Protokolas!B25</f>
        <v>Erlandas Patalauskas</v>
      </c>
      <c r="C55" s="115">
        <f>Protokolas!C25</f>
        <v>39813</v>
      </c>
      <c r="D55" s="99">
        <f>Protokolas!D25</f>
        <v>9.65</v>
      </c>
      <c r="E55" s="99">
        <f>Protokolas!E25</f>
        <v>36</v>
      </c>
      <c r="F55" s="99">
        <f>Protokolas!F25</f>
        <v>350</v>
      </c>
      <c r="G55" s="99">
        <f>Protokolas!G25</f>
        <v>12</v>
      </c>
      <c r="H55" s="170">
        <f>Protokolas!H25</f>
        <v>38.17</v>
      </c>
      <c r="I55" s="99">
        <f>Protokolas!I25</f>
        <v>40</v>
      </c>
      <c r="J55" s="119">
        <f>Protokolas!J25</f>
        <v>2.0216435185185185E-3</v>
      </c>
      <c r="K55" s="99">
        <f>Protokolas!K25</f>
        <v>26</v>
      </c>
      <c r="L55" s="168">
        <f>Protokolas!L25</f>
        <v>114</v>
      </c>
      <c r="M55" s="121">
        <v>47</v>
      </c>
    </row>
    <row r="56" spans="1:13">
      <c r="A56" s="99" t="str">
        <f>Protokolas!A37</f>
        <v>Panevėžys</v>
      </c>
      <c r="B56" s="121" t="str">
        <f>Protokolas!B37</f>
        <v>Dovydas Kraujalis</v>
      </c>
      <c r="C56" s="115">
        <f>Protokolas!C37</f>
        <v>39447</v>
      </c>
      <c r="D56" s="170">
        <f>Protokolas!D37</f>
        <v>9.5</v>
      </c>
      <c r="E56" s="99">
        <f>Protokolas!E37</f>
        <v>38</v>
      </c>
      <c r="F56" s="99">
        <f>Protokolas!F37</f>
        <v>321</v>
      </c>
      <c r="G56" s="99">
        <f>Protokolas!G37</f>
        <v>2</v>
      </c>
      <c r="H56" s="170">
        <f>Protokolas!H37</f>
        <v>41.5</v>
      </c>
      <c r="I56" s="99">
        <f>Protokolas!I37</f>
        <v>44</v>
      </c>
      <c r="J56" s="119">
        <f>Protokolas!J37</f>
        <v>2.0159722222222224E-3</v>
      </c>
      <c r="K56" s="99">
        <f>Protokolas!K37</f>
        <v>26</v>
      </c>
      <c r="L56" s="168">
        <f>Protokolas!L37</f>
        <v>110</v>
      </c>
      <c r="M56" s="121">
        <v>48</v>
      </c>
    </row>
    <row r="57" spans="1:13">
      <c r="A57" s="99" t="str">
        <f>Protokolas!A102</f>
        <v>Vilniaus raj.</v>
      </c>
      <c r="B57" s="121" t="str">
        <f>Protokolas!B102</f>
        <v xml:space="preserve">Armandas Vobalis </v>
      </c>
      <c r="C57" s="115">
        <f>Protokolas!C102</f>
        <v>39447</v>
      </c>
      <c r="D57" s="170">
        <f>Protokolas!D102</f>
        <v>9.64</v>
      </c>
      <c r="E57" s="99">
        <f>Protokolas!E102</f>
        <v>36</v>
      </c>
      <c r="F57" s="99">
        <f>Protokolas!F102</f>
        <v>368</v>
      </c>
      <c r="G57" s="99">
        <f>Protokolas!G102</f>
        <v>18</v>
      </c>
      <c r="H57" s="99">
        <f>Protokolas!H102</f>
        <v>42.28</v>
      </c>
      <c r="I57" s="99">
        <f>Protokolas!I102</f>
        <v>46</v>
      </c>
      <c r="J57" s="119">
        <f>Protokolas!J102</f>
        <v>2.2297453703703702E-3</v>
      </c>
      <c r="K57" s="99">
        <f>Protokolas!K102</f>
        <v>8</v>
      </c>
      <c r="L57" s="168">
        <f>Protokolas!L102</f>
        <v>108</v>
      </c>
      <c r="M57" s="121">
        <v>49</v>
      </c>
    </row>
    <row r="58" spans="1:13">
      <c r="A58" s="99" t="str">
        <f>Protokolas!A76</f>
        <v>Ignalina</v>
      </c>
      <c r="B58" s="121" t="str">
        <f>Protokolas!B76</f>
        <v>Orestas Palenčius</v>
      </c>
      <c r="C58" s="115">
        <f>Protokolas!C76</f>
        <v>39813</v>
      </c>
      <c r="D58" s="170">
        <f>Protokolas!D76</f>
        <v>9.6</v>
      </c>
      <c r="E58" s="99">
        <f>Protokolas!E76</f>
        <v>36</v>
      </c>
      <c r="F58" s="99">
        <f>Protokolas!F76</f>
        <v>360</v>
      </c>
      <c r="G58" s="99">
        <f>Protokolas!G76</f>
        <v>15</v>
      </c>
      <c r="H58" s="99">
        <f>Protokolas!H76</f>
        <v>32.520000000000003</v>
      </c>
      <c r="I58" s="99">
        <f>Protokolas!I76</f>
        <v>31</v>
      </c>
      <c r="J58" s="119">
        <f>Protokolas!J76</f>
        <v>2.0182870370370372E-3</v>
      </c>
      <c r="K58" s="99">
        <f>Protokolas!K76</f>
        <v>26</v>
      </c>
      <c r="L58" s="168">
        <f>Protokolas!L76</f>
        <v>108</v>
      </c>
      <c r="M58" s="121">
        <v>50</v>
      </c>
    </row>
    <row r="59" spans="1:13">
      <c r="A59" s="99" t="str">
        <f>Protokolas!A77</f>
        <v>Ignalina</v>
      </c>
      <c r="B59" s="121" t="str">
        <f>Protokolas!B77</f>
        <v>Rapolas Čeberakas</v>
      </c>
      <c r="C59" s="115">
        <f>Protokolas!C77</f>
        <v>39813</v>
      </c>
      <c r="D59" s="170">
        <f>Protokolas!D77</f>
        <v>9.6</v>
      </c>
      <c r="E59" s="99">
        <f>Protokolas!E77</f>
        <v>36</v>
      </c>
      <c r="F59" s="99">
        <f>Protokolas!F77</f>
        <v>350</v>
      </c>
      <c r="G59" s="99">
        <f>Protokolas!G77</f>
        <v>12</v>
      </c>
      <c r="H59" s="99">
        <f>Protokolas!H77</f>
        <v>45.91</v>
      </c>
      <c r="I59" s="99">
        <f>Protokolas!I77</f>
        <v>50</v>
      </c>
      <c r="J59" s="119">
        <f>Protokolas!J77</f>
        <v>2.2106481481481478E-3</v>
      </c>
      <c r="K59" s="99">
        <f>Protokolas!K77</f>
        <v>9</v>
      </c>
      <c r="L59" s="168">
        <f>Protokolas!L77</f>
        <v>107</v>
      </c>
      <c r="M59" s="121">
        <v>51</v>
      </c>
    </row>
    <row r="60" spans="1:13">
      <c r="A60" s="99" t="str">
        <f>Protokolas!A117</f>
        <v>Ukmergės raj.</v>
      </c>
      <c r="B60" s="121" t="str">
        <f>Protokolas!B117</f>
        <v>Ignas Dapkevičius</v>
      </c>
      <c r="C60" s="115">
        <f>Protokolas!C117</f>
        <v>39447</v>
      </c>
      <c r="D60" s="99">
        <f>Protokolas!D117</f>
        <v>9.92</v>
      </c>
      <c r="E60" s="99">
        <f>Protokolas!E117</f>
        <v>29</v>
      </c>
      <c r="F60" s="99">
        <f>Protokolas!F117</f>
        <v>401</v>
      </c>
      <c r="G60" s="99">
        <f>Protokolas!G117</f>
        <v>29</v>
      </c>
      <c r="H60" s="99">
        <f>Protokolas!H117</f>
        <v>41.92</v>
      </c>
      <c r="I60" s="99">
        <f>Protokolas!I117</f>
        <v>44</v>
      </c>
      <c r="J60" s="119">
        <f>Protokolas!J117</f>
        <v>2.310648148148148E-3</v>
      </c>
      <c r="K60" s="99">
        <f>Protokolas!K117</f>
        <v>4</v>
      </c>
      <c r="L60" s="168">
        <f>Protokolas!L117</f>
        <v>106</v>
      </c>
      <c r="M60" s="121">
        <v>52</v>
      </c>
    </row>
    <row r="61" spans="1:13">
      <c r="A61" s="99" t="str">
        <f>Protokolas!A104</f>
        <v>Vilniaus raj.</v>
      </c>
      <c r="B61" s="121" t="str">
        <f>Protokolas!B104</f>
        <v>Danielius Bastovski</v>
      </c>
      <c r="C61" s="115">
        <f>Protokolas!C104</f>
        <v>39813</v>
      </c>
      <c r="D61" s="99">
        <f>Protokolas!D104</f>
        <v>9.4700000000000006</v>
      </c>
      <c r="E61" s="99">
        <f>Protokolas!E104</f>
        <v>41</v>
      </c>
      <c r="F61" s="99">
        <f>Protokolas!F104</f>
        <v>375</v>
      </c>
      <c r="G61" s="99">
        <f>Protokolas!G104</f>
        <v>20</v>
      </c>
      <c r="H61" s="99">
        <f>Protokolas!H104</f>
        <v>32.119999999999997</v>
      </c>
      <c r="I61" s="99">
        <f>Protokolas!I104</f>
        <v>31</v>
      </c>
      <c r="J61" s="119">
        <f>Protokolas!J104</f>
        <v>2.1662037037037036E-3</v>
      </c>
      <c r="K61" s="99">
        <f>Protokolas!K104</f>
        <v>12</v>
      </c>
      <c r="L61" s="168">
        <f>Protokolas!L104</f>
        <v>104</v>
      </c>
      <c r="M61" s="121">
        <v>53</v>
      </c>
    </row>
    <row r="62" spans="1:13">
      <c r="A62" s="99" t="str">
        <f>Protokolas!A92</f>
        <v>Elektrėnai</v>
      </c>
      <c r="B62" s="121" t="str">
        <f>Protokolas!B92</f>
        <v>Aronas Straševičius</v>
      </c>
      <c r="C62" s="115">
        <f>Protokolas!C92</f>
        <v>40007</v>
      </c>
      <c r="D62" s="99">
        <f>Protokolas!D92</f>
        <v>9.77</v>
      </c>
      <c r="E62" s="99">
        <f>Protokolas!E92</f>
        <v>34</v>
      </c>
      <c r="F62" s="99">
        <f>Protokolas!F92</f>
        <v>363</v>
      </c>
      <c r="G62" s="99">
        <f>Protokolas!G92</f>
        <v>16</v>
      </c>
      <c r="H62" s="99">
        <f>Protokolas!H92</f>
        <v>39.18</v>
      </c>
      <c r="I62" s="99">
        <f>Protokolas!I92</f>
        <v>41</v>
      </c>
      <c r="J62" s="119">
        <f>Protokolas!J92</f>
        <v>2.211921296296296E-3</v>
      </c>
      <c r="K62" s="99">
        <f>Protokolas!K92</f>
        <v>9</v>
      </c>
      <c r="L62" s="168">
        <f>Protokolas!L92</f>
        <v>100</v>
      </c>
      <c r="M62" s="121">
        <v>54</v>
      </c>
    </row>
    <row r="63" spans="1:13">
      <c r="A63" s="99" t="str">
        <f>Protokolas!A79</f>
        <v>Ignalina</v>
      </c>
      <c r="B63" s="121" t="str">
        <f>Protokolas!B79</f>
        <v>Joris Matvejevas</v>
      </c>
      <c r="C63" s="115">
        <f>Protokolas!C79</f>
        <v>39456</v>
      </c>
      <c r="D63" s="99">
        <f>Protokolas!D79</f>
        <v>9.7100000000000009</v>
      </c>
      <c r="E63" s="99">
        <f>Protokolas!E79</f>
        <v>34</v>
      </c>
      <c r="F63" s="99">
        <f>Protokolas!F79</f>
        <v>350</v>
      </c>
      <c r="G63" s="99">
        <f>Protokolas!G79</f>
        <v>12</v>
      </c>
      <c r="H63" s="99">
        <f>Protokolas!H79</f>
        <v>34.08</v>
      </c>
      <c r="I63" s="99">
        <f>Protokolas!I79</f>
        <v>34</v>
      </c>
      <c r="J63" s="119">
        <f>Protokolas!J79</f>
        <v>2.0892361111111112E-3</v>
      </c>
      <c r="K63" s="99">
        <f>Protokolas!K79</f>
        <v>18</v>
      </c>
      <c r="L63" s="168">
        <f>Protokolas!L79</f>
        <v>98</v>
      </c>
      <c r="M63" s="121">
        <v>55</v>
      </c>
    </row>
    <row r="64" spans="1:13">
      <c r="A64" s="99" t="str">
        <f>Protokolas!A75</f>
        <v>Ignalina</v>
      </c>
      <c r="B64" s="121" t="str">
        <f>Protokolas!B75</f>
        <v>Tarvydas Januškevičius</v>
      </c>
      <c r="C64" s="115">
        <f>Protokolas!C75</f>
        <v>39813</v>
      </c>
      <c r="D64" s="99">
        <f>Protokolas!D75</f>
        <v>9.61</v>
      </c>
      <c r="E64" s="99">
        <f>Protokolas!E75</f>
        <v>36</v>
      </c>
      <c r="F64" s="99">
        <f>Protokolas!F75</f>
        <v>353</v>
      </c>
      <c r="G64" s="99">
        <f>Protokolas!G75</f>
        <v>13</v>
      </c>
      <c r="H64" s="99">
        <f>Protokolas!H75</f>
        <v>37.659999999999997</v>
      </c>
      <c r="I64" s="99">
        <f>Protokolas!I75</f>
        <v>38</v>
      </c>
      <c r="J64" s="119">
        <f>Protokolas!J75</f>
        <v>2.192824074074074E-3</v>
      </c>
      <c r="K64" s="99">
        <f>Protokolas!K75</f>
        <v>10</v>
      </c>
      <c r="L64" s="168">
        <f>Protokolas!L75</f>
        <v>97</v>
      </c>
      <c r="M64" s="121">
        <v>56</v>
      </c>
    </row>
    <row r="65" spans="1:13">
      <c r="A65" s="99" t="str">
        <f>Protokolas!A63</f>
        <v>Jonava</v>
      </c>
      <c r="B65" s="121" t="str">
        <f>Protokolas!B63</f>
        <v>Domantas Girša</v>
      </c>
      <c r="C65" s="115">
        <f>Protokolas!C63</f>
        <v>39447</v>
      </c>
      <c r="D65" s="99">
        <f>Protokolas!D63</f>
        <v>9.7899999999999991</v>
      </c>
      <c r="E65" s="99">
        <f>Protokolas!E63</f>
        <v>34</v>
      </c>
      <c r="F65" s="99">
        <f>Protokolas!F63</f>
        <v>397</v>
      </c>
      <c r="G65" s="99">
        <f>Protokolas!G63</f>
        <v>28</v>
      </c>
      <c r="H65" s="99">
        <f>Protokolas!H63</f>
        <v>30.86</v>
      </c>
      <c r="I65" s="99">
        <f>Protokolas!I63</f>
        <v>28</v>
      </c>
      <c r="J65" s="119">
        <f>Protokolas!J63</f>
        <v>2.2548611111111111E-3</v>
      </c>
      <c r="K65" s="99">
        <f>Protokolas!K63</f>
        <v>7</v>
      </c>
      <c r="L65" s="168">
        <f>Protokolas!L63</f>
        <v>97</v>
      </c>
      <c r="M65" s="121">
        <v>57</v>
      </c>
    </row>
    <row r="66" spans="1:13">
      <c r="A66" s="99" t="str">
        <f>Protokolas!A27</f>
        <v>Utena</v>
      </c>
      <c r="B66" s="121" t="str">
        <f>Protokolas!B27</f>
        <v>Dovidas Mačiulis</v>
      </c>
      <c r="C66" s="115">
        <f>Protokolas!C27</f>
        <v>39813</v>
      </c>
      <c r="D66" s="99">
        <f>Protokolas!D27</f>
        <v>10.11</v>
      </c>
      <c r="E66" s="99">
        <f>Protokolas!E27</f>
        <v>25</v>
      </c>
      <c r="F66" s="99">
        <f>Protokolas!F27</f>
        <v>339</v>
      </c>
      <c r="G66" s="99">
        <f>Protokolas!G27</f>
        <v>8</v>
      </c>
      <c r="H66" s="99">
        <f>Protokolas!H27</f>
        <v>44.62</v>
      </c>
      <c r="I66" s="99">
        <f>Protokolas!I27</f>
        <v>49</v>
      </c>
      <c r="J66" s="119">
        <f>Protokolas!J27</f>
        <v>2.2619212962962962E-3</v>
      </c>
      <c r="K66" s="99">
        <f>Protokolas!K27</f>
        <v>6</v>
      </c>
      <c r="L66" s="168">
        <f>Protokolas!L27</f>
        <v>88</v>
      </c>
      <c r="M66" s="121">
        <v>58</v>
      </c>
    </row>
    <row r="67" spans="1:13">
      <c r="A67" s="99" t="str">
        <f>Protokolas!A62</f>
        <v>Jonava</v>
      </c>
      <c r="B67" s="121" t="str">
        <f>Protokolas!B62</f>
        <v>Ignas Rusonis</v>
      </c>
      <c r="C67" s="115">
        <f>Protokolas!C62</f>
        <v>39447</v>
      </c>
      <c r="D67" s="170">
        <f>Protokolas!D62</f>
        <v>10.199999999999999</v>
      </c>
      <c r="E67" s="99">
        <f>Protokolas!E62</f>
        <v>23</v>
      </c>
      <c r="F67" s="99">
        <f>Protokolas!F62</f>
        <v>351</v>
      </c>
      <c r="G67" s="99">
        <f>Protokolas!G62</f>
        <v>12</v>
      </c>
      <c r="H67" s="99">
        <f>Protokolas!H62</f>
        <v>41.52</v>
      </c>
      <c r="I67" s="99">
        <f>Protokolas!I62</f>
        <v>44</v>
      </c>
      <c r="J67" s="119">
        <f>Protokolas!J62</f>
        <v>2.3337962962962965E-3</v>
      </c>
      <c r="K67" s="99">
        <f>Protokolas!K62</f>
        <v>3</v>
      </c>
      <c r="L67" s="168">
        <f>Protokolas!L62</f>
        <v>82</v>
      </c>
      <c r="M67" s="121">
        <v>60</v>
      </c>
    </row>
    <row r="68" spans="1:13">
      <c r="A68" s="99" t="str">
        <f>Protokolas!A122</f>
        <v>Ukmergės raj.</v>
      </c>
      <c r="B68" s="121" t="str">
        <f>Protokolas!B122</f>
        <v>Dovydas Kolka</v>
      </c>
      <c r="C68" s="115">
        <f>Protokolas!C122</f>
        <v>39813</v>
      </c>
      <c r="D68" s="170">
        <f>Protokolas!D122</f>
        <v>10.1</v>
      </c>
      <c r="E68" s="99">
        <f>Protokolas!E122</f>
        <v>25</v>
      </c>
      <c r="F68" s="99">
        <f>Protokolas!F122</f>
        <v>304</v>
      </c>
      <c r="G68" s="99">
        <f>Protokolas!G122</f>
        <v>0</v>
      </c>
      <c r="H68" s="99">
        <f>Protokolas!H122</f>
        <v>41.45</v>
      </c>
      <c r="I68" s="99">
        <f>Protokolas!I122</f>
        <v>44</v>
      </c>
      <c r="J68" s="119">
        <f>Protokolas!J122</f>
        <v>2.1550925925925926E-3</v>
      </c>
      <c r="K68" s="99">
        <f>Protokolas!K122</f>
        <v>13</v>
      </c>
      <c r="L68" s="168">
        <f>Protokolas!L122</f>
        <v>82</v>
      </c>
      <c r="M68" s="121">
        <v>59</v>
      </c>
    </row>
    <row r="69" spans="1:13">
      <c r="A69" s="99" t="str">
        <f>Protokolas!A61</f>
        <v>Jonava</v>
      </c>
      <c r="B69" s="121" t="str">
        <f>Protokolas!B61</f>
        <v>Titas Petkevičius</v>
      </c>
      <c r="C69" s="115">
        <f>Protokolas!C61</f>
        <v>39447</v>
      </c>
      <c r="D69" s="99">
        <f>Protokolas!D61</f>
        <v>9.76</v>
      </c>
      <c r="E69" s="99">
        <f>Protokolas!E61</f>
        <v>34</v>
      </c>
      <c r="F69" s="99">
        <f>Protokolas!F61</f>
        <v>334</v>
      </c>
      <c r="G69" s="99">
        <f>Protokolas!G61</f>
        <v>7</v>
      </c>
      <c r="H69" s="170">
        <f>Protokolas!H61</f>
        <v>32.6</v>
      </c>
      <c r="I69" s="99">
        <f>Protokolas!I61</f>
        <v>31</v>
      </c>
      <c r="J69" s="119">
        <f>Protokolas!J61</f>
        <v>0</v>
      </c>
      <c r="K69" s="99">
        <f>Protokolas!K61</f>
        <v>0</v>
      </c>
      <c r="L69" s="168">
        <f>Protokolas!L61</f>
        <v>72</v>
      </c>
      <c r="M69" s="121">
        <v>61</v>
      </c>
    </row>
    <row r="70" spans="1:13">
      <c r="A70" s="99" t="str">
        <f>Protokolas!A88</f>
        <v>Elektrėnai</v>
      </c>
      <c r="B70" s="121" t="str">
        <f>Protokolas!B88</f>
        <v>Danijaras Dzetlauskas</v>
      </c>
      <c r="C70" s="115">
        <f>Protokolas!C88</f>
        <v>39968</v>
      </c>
      <c r="D70" s="170">
        <f>Protokolas!D88</f>
        <v>10.4</v>
      </c>
      <c r="E70" s="99">
        <f>Protokolas!E88</f>
        <v>19</v>
      </c>
      <c r="F70" s="99">
        <f>Protokolas!F88</f>
        <v>336</v>
      </c>
      <c r="G70" s="99">
        <f>Protokolas!G88</f>
        <v>7</v>
      </c>
      <c r="H70" s="99">
        <f>Protokolas!H88</f>
        <v>33.96</v>
      </c>
      <c r="I70" s="99">
        <f>Protokolas!I88</f>
        <v>33</v>
      </c>
      <c r="J70" s="119">
        <f>Protokolas!J88</f>
        <v>2.3429398148148146E-3</v>
      </c>
      <c r="K70" s="99">
        <f>Protokolas!K88</f>
        <v>3</v>
      </c>
      <c r="L70" s="168">
        <f>Protokolas!L88</f>
        <v>62</v>
      </c>
      <c r="M70" s="121">
        <v>62</v>
      </c>
    </row>
    <row r="71" spans="1:13">
      <c r="A71" s="99" t="str">
        <f>Protokolas!A134</f>
        <v>Visaginas</v>
      </c>
      <c r="B71" s="121" t="str">
        <f>Protokolas!B134</f>
        <v>Salvijus Neverauskas</v>
      </c>
      <c r="C71" s="115">
        <f>Protokolas!C134</f>
        <v>39739</v>
      </c>
      <c r="D71" s="99">
        <f>Protokolas!D134</f>
        <v>11.38</v>
      </c>
      <c r="E71" s="99">
        <f>Protokolas!E134</f>
        <v>6</v>
      </c>
      <c r="F71" s="99">
        <f>Protokolas!F134</f>
        <v>0</v>
      </c>
      <c r="G71" s="99">
        <f>Protokolas!G134</f>
        <v>0</v>
      </c>
      <c r="H71" s="99">
        <f>Protokolas!H134</f>
        <v>47.62</v>
      </c>
      <c r="I71" s="99">
        <f>Protokolas!I134</f>
        <v>53</v>
      </c>
      <c r="J71" s="119">
        <f>Protokolas!J134</f>
        <v>0</v>
      </c>
      <c r="K71" s="99">
        <f>Protokolas!K134</f>
        <v>0</v>
      </c>
      <c r="L71" s="168">
        <f>Protokolas!L134</f>
        <v>59</v>
      </c>
      <c r="M71" s="121">
        <v>63</v>
      </c>
    </row>
    <row r="72" spans="1:13">
      <c r="A72" s="99" t="str">
        <f>Protokolas!A135</f>
        <v>Visaginas</v>
      </c>
      <c r="B72" s="121" t="str">
        <f>Protokolas!B135</f>
        <v>Nikita Čerepanov</v>
      </c>
      <c r="C72" s="115">
        <f>Protokolas!C135</f>
        <v>39447</v>
      </c>
      <c r="D72" s="99">
        <f>Protokolas!D135</f>
        <v>10.37</v>
      </c>
      <c r="E72" s="99">
        <f>Protokolas!E135</f>
        <v>21</v>
      </c>
      <c r="F72" s="99">
        <f>Protokolas!F135</f>
        <v>290</v>
      </c>
      <c r="G72" s="99">
        <f>Protokolas!G135</f>
        <v>0</v>
      </c>
      <c r="H72" s="99">
        <f>Protokolas!H135</f>
        <v>27.86</v>
      </c>
      <c r="I72" s="99">
        <f>Protokolas!I135</f>
        <v>24</v>
      </c>
      <c r="J72" s="119">
        <f>Protokolas!J135</f>
        <v>2.1537037037037037E-3</v>
      </c>
      <c r="K72" s="99">
        <f>Protokolas!K135</f>
        <v>13</v>
      </c>
      <c r="L72" s="168">
        <f>Protokolas!L135</f>
        <v>58</v>
      </c>
      <c r="M72" s="121">
        <v>64</v>
      </c>
    </row>
    <row r="73" spans="1:13">
      <c r="A73" s="99" t="str">
        <f>Protokolas!A52</f>
        <v>Kupiškis</v>
      </c>
      <c r="B73" s="121" t="str">
        <f>Protokolas!B52</f>
        <v>Nojus Kirkilas</v>
      </c>
      <c r="C73" s="115">
        <f>Protokolas!C52</f>
        <v>39447</v>
      </c>
      <c r="D73" s="99">
        <f>Protokolas!D52</f>
        <v>10.45</v>
      </c>
      <c r="E73" s="99">
        <f>Protokolas!E52</f>
        <v>19</v>
      </c>
      <c r="F73" s="99">
        <f>Protokolas!F52</f>
        <v>269</v>
      </c>
      <c r="G73" s="99">
        <f>Protokolas!G52</f>
        <v>0</v>
      </c>
      <c r="H73" s="99">
        <f>Protokolas!H52</f>
        <v>37.119999999999997</v>
      </c>
      <c r="I73" s="99">
        <f>Protokolas!I52</f>
        <v>38</v>
      </c>
      <c r="J73" s="119">
        <f>Protokolas!J52</f>
        <v>2.8393518518518516E-3</v>
      </c>
      <c r="K73" s="99">
        <f>Protokolas!K52</f>
        <v>0</v>
      </c>
      <c r="L73" s="168">
        <f>Protokolas!L52</f>
        <v>57</v>
      </c>
      <c r="M73" s="121">
        <v>65</v>
      </c>
    </row>
    <row r="74" spans="1:13">
      <c r="A74" s="99" t="str">
        <f>Protokolas!A66</f>
        <v>Jonava</v>
      </c>
      <c r="B74" s="121" t="str">
        <f>Protokolas!B66</f>
        <v>Ugnius Staškūnas</v>
      </c>
      <c r="C74" s="115">
        <f>Protokolas!C66</f>
        <v>39813</v>
      </c>
      <c r="D74" s="99">
        <f>Protokolas!D66</f>
        <v>10.59</v>
      </c>
      <c r="E74" s="99">
        <f>Protokolas!E66</f>
        <v>17</v>
      </c>
      <c r="F74" s="99">
        <f>Protokolas!F66</f>
        <v>328</v>
      </c>
      <c r="G74" s="99">
        <f>Protokolas!G66</f>
        <v>5</v>
      </c>
      <c r="H74" s="99">
        <f>Protokolas!H66</f>
        <v>32.450000000000003</v>
      </c>
      <c r="I74" s="99">
        <f>Protokolas!I66</f>
        <v>31</v>
      </c>
      <c r="J74" s="119">
        <f>Protokolas!J66</f>
        <v>2.3112268518518521E-3</v>
      </c>
      <c r="K74" s="99">
        <f>Protokolas!K66</f>
        <v>4</v>
      </c>
      <c r="L74" s="168">
        <f>Protokolas!L66</f>
        <v>57</v>
      </c>
      <c r="M74" s="121">
        <v>66</v>
      </c>
    </row>
    <row r="75" spans="1:13">
      <c r="A75" s="99" t="str">
        <f>Protokolas!A147</f>
        <v>Švenčionių raj.</v>
      </c>
      <c r="B75" s="121" t="str">
        <f>Protokolas!B147</f>
        <v>Maksim Matijevskij</v>
      </c>
      <c r="C75" s="115">
        <f>Protokolas!C147</f>
        <v>39447</v>
      </c>
      <c r="D75" s="99">
        <f>Protokolas!D147</f>
        <v>10.52</v>
      </c>
      <c r="E75" s="99">
        <f>Protokolas!E147</f>
        <v>17</v>
      </c>
      <c r="F75" s="99">
        <f>Protokolas!F147</f>
        <v>364</v>
      </c>
      <c r="G75" s="99">
        <f>Protokolas!G147</f>
        <v>17</v>
      </c>
      <c r="H75" s="99">
        <f>Protokolas!H147</f>
        <v>26.24</v>
      </c>
      <c r="I75" s="99">
        <f>Protokolas!I147</f>
        <v>23</v>
      </c>
      <c r="J75" s="119">
        <f>Protokolas!J147</f>
        <v>0</v>
      </c>
      <c r="K75" s="99">
        <f>Protokolas!K147</f>
        <v>0</v>
      </c>
      <c r="L75" s="168">
        <f>Protokolas!L147</f>
        <v>57</v>
      </c>
      <c r="M75" s="121">
        <v>67</v>
      </c>
    </row>
    <row r="76" spans="1:13">
      <c r="A76" s="99" t="str">
        <f>Protokolas!A91</f>
        <v>Elektrėnai</v>
      </c>
      <c r="B76" s="121" t="str">
        <f>Protokolas!B91</f>
        <v>Mindaugas Simanovičius</v>
      </c>
      <c r="C76" s="115">
        <f>Protokolas!C91</f>
        <v>39492</v>
      </c>
      <c r="D76" s="99">
        <f>Protokolas!D91</f>
        <v>10.45</v>
      </c>
      <c r="E76" s="99">
        <f>Protokolas!E91</f>
        <v>19</v>
      </c>
      <c r="F76" s="99">
        <f>Protokolas!F91</f>
        <v>317</v>
      </c>
      <c r="G76" s="99">
        <f>Protokolas!G91</f>
        <v>1</v>
      </c>
      <c r="H76" s="170">
        <f>Protokolas!H91</f>
        <v>31.9</v>
      </c>
      <c r="I76" s="99">
        <f>Protokolas!I91</f>
        <v>30</v>
      </c>
      <c r="J76" s="119">
        <f>Protokolas!J91</f>
        <v>0</v>
      </c>
      <c r="K76" s="99">
        <f>Protokolas!K91</f>
        <v>0</v>
      </c>
      <c r="L76" s="168">
        <f>Protokolas!L91</f>
        <v>50</v>
      </c>
      <c r="M76" s="121">
        <v>68</v>
      </c>
    </row>
    <row r="77" spans="1:13">
      <c r="A77" s="99" t="str">
        <f>Protokolas!A89</f>
        <v>Elektrėnai</v>
      </c>
      <c r="B77" s="121" t="str">
        <f>Protokolas!B89</f>
        <v>Eigirdas Kekys</v>
      </c>
      <c r="C77" s="115">
        <f>Protokolas!C89</f>
        <v>40075</v>
      </c>
      <c r="D77" s="99">
        <f>Protokolas!D89</f>
        <v>10.58</v>
      </c>
      <c r="E77" s="99">
        <f>Protokolas!E89</f>
        <v>17</v>
      </c>
      <c r="F77" s="99">
        <f>Protokolas!F89</f>
        <v>321</v>
      </c>
      <c r="G77" s="99">
        <f>Protokolas!G89</f>
        <v>2</v>
      </c>
      <c r="H77" s="99">
        <f>Protokolas!H89</f>
        <v>20.91</v>
      </c>
      <c r="I77" s="99">
        <f>Protokolas!I89</f>
        <v>14</v>
      </c>
      <c r="J77" s="119">
        <f>Protokolas!J89</f>
        <v>2.1835648148148148E-3</v>
      </c>
      <c r="K77" s="99">
        <f>Protokolas!K89</f>
        <v>11</v>
      </c>
      <c r="L77" s="168">
        <f>Protokolas!L89</f>
        <v>44</v>
      </c>
      <c r="M77" s="121">
        <v>69</v>
      </c>
    </row>
    <row r="78" spans="1:13">
      <c r="A78" s="99" t="str">
        <f>Protokolas!A53</f>
        <v>Kupiškis</v>
      </c>
      <c r="B78" s="121" t="str">
        <f>Protokolas!B53</f>
        <v>Ugnius Juškėnas</v>
      </c>
      <c r="C78" s="115">
        <f>Protokolas!C53</f>
        <v>39813</v>
      </c>
      <c r="D78" s="99">
        <f>Protokolas!D53</f>
        <v>11.08</v>
      </c>
      <c r="E78" s="99">
        <f>Protokolas!E53</f>
        <v>10</v>
      </c>
      <c r="F78" s="99">
        <f>Protokolas!F53</f>
        <v>299</v>
      </c>
      <c r="G78" s="99">
        <f>Protokolas!G53</f>
        <v>0</v>
      </c>
      <c r="H78" s="99">
        <f>Protokolas!H53</f>
        <v>28.77</v>
      </c>
      <c r="I78" s="99">
        <f>Protokolas!I53</f>
        <v>26</v>
      </c>
      <c r="J78" s="119">
        <f>Protokolas!J53</f>
        <v>2.4362268518518522E-3</v>
      </c>
      <c r="K78" s="99">
        <f>Protokolas!K53</f>
        <v>0</v>
      </c>
      <c r="L78" s="168">
        <f>Protokolas!L53</f>
        <v>36</v>
      </c>
      <c r="M78" s="121">
        <v>70</v>
      </c>
    </row>
    <row r="79" spans="1:13">
      <c r="A79" s="14"/>
      <c r="B79" s="93"/>
      <c r="C79" s="102"/>
      <c r="D79" s="100"/>
      <c r="E79" s="14"/>
      <c r="F79" s="14"/>
      <c r="G79" s="14"/>
      <c r="H79" s="14"/>
      <c r="I79" s="14"/>
      <c r="J79" s="101"/>
      <c r="K79" s="14"/>
      <c r="L79" s="14"/>
      <c r="M79" s="14"/>
    </row>
    <row r="80" spans="1:13">
      <c r="A80" s="14"/>
      <c r="B80" s="156" t="s">
        <v>16</v>
      </c>
      <c r="C80" s="156"/>
      <c r="D80" s="156"/>
      <c r="E80" s="156"/>
      <c r="F80" s="24"/>
      <c r="G80" s="24"/>
      <c r="H80" s="24"/>
      <c r="I80" s="156" t="str">
        <f>Protokolas!$G$162</f>
        <v>Irena Jefimova</v>
      </c>
      <c r="J80" s="156"/>
      <c r="K80" s="156"/>
      <c r="L80" s="156"/>
      <c r="M80" s="14"/>
    </row>
    <row r="81" spans="1:15">
      <c r="A81" s="1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14"/>
    </row>
    <row r="82" spans="1:15">
      <c r="A82" s="1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14"/>
    </row>
    <row r="83" spans="1:15">
      <c r="A83" s="102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1:15">
      <c r="A84" s="102"/>
      <c r="B84" s="156" t="s">
        <v>15</v>
      </c>
      <c r="C84" s="156"/>
      <c r="D84" s="156"/>
      <c r="E84" s="156"/>
      <c r="F84" s="24"/>
      <c r="G84" s="24"/>
      <c r="H84" s="24"/>
      <c r="I84" s="156" t="str">
        <f>Protokolas!$G$165</f>
        <v>Irena Bakšanska</v>
      </c>
      <c r="J84" s="156"/>
      <c r="K84" s="156"/>
      <c r="L84" s="156"/>
    </row>
    <row r="85" spans="1:15">
      <c r="A85" s="102"/>
    </row>
    <row r="86" spans="1:15">
      <c r="A86" s="102"/>
    </row>
    <row r="87" spans="1:15">
      <c r="A87" s="102"/>
    </row>
    <row r="88" spans="1:15">
      <c r="A88" s="102"/>
    </row>
    <row r="89" spans="1:15">
      <c r="A89" s="102"/>
    </row>
    <row r="90" spans="1:15"/>
    <row r="91" spans="1:15"/>
    <row r="92" spans="1:15" s="103" customFormat="1">
      <c r="B92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 s="103" customFormat="1">
      <c r="B93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 s="103" customFormat="1">
      <c r="B94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 s="103" customFormat="1">
      <c r="B9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 s="103" customFormat="1">
      <c r="B96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2:15" s="103" customFormat="1">
      <c r="B97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2:15" s="103" customFormat="1">
      <c r="B98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2:15" s="103" customFormat="1">
      <c r="B99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2:15" s="103" customFormat="1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2:15" s="103" customFormat="1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2:15" s="103" customFormat="1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2:15" s="103" customFormat="1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2:15" s="103" customFormat="1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2:15" s="103" customFormat="1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2:15" s="103" customFormat="1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2:15" s="103" customFormat="1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2:15" s="103" customFormat="1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2:15" s="103" customFormat="1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2:15" s="103" customFormat="1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2:15" s="103" customFormat="1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2:15" s="103" customFormat="1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2:15" s="103" customFormat="1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2:15" s="103" customFormat="1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2:15" s="103" customFormat="1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2:15" s="103" customFormat="1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2:15" s="103" customFormat="1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2:15" s="103" customFormat="1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2:15" s="103" customFormat="1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2:15" s="103" customFormat="1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2" spans="2:15"/>
    <row r="123" spans="2:15" s="103" customFormat="1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2:15" s="103" customFormat="1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2:15" s="103" customFormat="1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2:15" s="103" customFormat="1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2:15"/>
    <row r="128" spans="2:15"/>
  </sheetData>
  <sortState xmlns:xlrd2="http://schemas.microsoft.com/office/spreadsheetml/2017/richdata2" ref="A67:O68">
    <sortCondition ref="N67:N68"/>
  </sortState>
  <mergeCells count="16">
    <mergeCell ref="B1:K1"/>
    <mergeCell ref="B3:F3"/>
    <mergeCell ref="I3:L3"/>
    <mergeCell ref="B5:K5"/>
    <mergeCell ref="A7:A8"/>
    <mergeCell ref="B7:B8"/>
    <mergeCell ref="C7:C8"/>
    <mergeCell ref="D7:E7"/>
    <mergeCell ref="F7:G7"/>
    <mergeCell ref="H7:I7"/>
    <mergeCell ref="J7:K7"/>
    <mergeCell ref="M7:M8"/>
    <mergeCell ref="B80:E80"/>
    <mergeCell ref="I80:L80"/>
    <mergeCell ref="B84:E84"/>
    <mergeCell ref="I84:L84"/>
  </mergeCells>
  <printOptions horizontalCentered="1"/>
  <pageMargins left="0.35433070866141736" right="0.15748031496062992" top="0.78740157480314965" bottom="0.78740157480314965" header="0.51181102362204722" footer="0.51181102362204722"/>
  <pageSetup paperSize="9" orientation="portrait" verticalDpi="300" r:id="rId1"/>
  <headerFooter alignWithMargins="0">
    <oddFooter>&amp;C&amp;D 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N40"/>
  <sheetViews>
    <sheetView showRowColHeaders="0" topLeftCell="A4" zoomScale="110" zoomScaleNormal="110" workbookViewId="0">
      <selection activeCell="A7" sqref="A7:A18"/>
    </sheetView>
  </sheetViews>
  <sheetFormatPr defaultColWidth="0" defaultRowHeight="13.2" zeroHeight="1"/>
  <cols>
    <col min="1" max="1" width="7.88671875" customWidth="1"/>
    <col min="2" max="10" width="5.6640625" customWidth="1"/>
    <col min="11" max="11" width="7.5546875" customWidth="1"/>
    <col min="12" max="12" width="9.33203125" customWidth="1"/>
    <col min="13" max="13" width="8.5546875" customWidth="1"/>
    <col min="14" max="14" width="1.6640625" customWidth="1"/>
  </cols>
  <sheetData>
    <row r="1" spans="1:14" ht="41.25" customHeight="1">
      <c r="A1" s="19"/>
      <c r="B1" s="157" t="str">
        <f>Protokolas!$B$1</f>
        <v>Lietuvos mokyklų žaidynių lengvosios atletikos keturkovės tarpzoninės varžybos Radviliškyje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4" ht="12.75" customHeight="1">
      <c r="A2" s="20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4" ht="23.25" customHeight="1">
      <c r="A3" s="17"/>
      <c r="B3" s="158" t="str">
        <f>Protokolas!$B$3</f>
        <v>Vaikinai</v>
      </c>
      <c r="C3" s="158"/>
      <c r="D3" s="158"/>
      <c r="E3" s="158"/>
      <c r="F3" s="158"/>
      <c r="G3" s="158"/>
      <c r="H3" s="158"/>
      <c r="I3" s="27"/>
      <c r="J3" s="27"/>
      <c r="K3" s="159">
        <f>Protokolas!$I$3</f>
        <v>44692</v>
      </c>
      <c r="L3" s="159"/>
    </row>
    <row r="4" spans="1:14" ht="10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ht="33.75" customHeight="1">
      <c r="B5" s="162" t="s">
        <v>14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</row>
    <row r="6" spans="1:14" ht="27.75" customHeight="1">
      <c r="A6" s="57" t="s">
        <v>5</v>
      </c>
      <c r="B6" s="161" t="s">
        <v>11</v>
      </c>
      <c r="C6" s="161"/>
      <c r="D6" s="161"/>
      <c r="E6" s="161"/>
      <c r="F6" s="161"/>
      <c r="G6" s="161"/>
      <c r="H6" s="161"/>
      <c r="I6" s="161"/>
      <c r="J6" s="161"/>
      <c r="K6" s="161"/>
      <c r="L6" s="57" t="s">
        <v>0</v>
      </c>
      <c r="M6" s="117" t="s">
        <v>9</v>
      </c>
      <c r="N6" s="24"/>
    </row>
    <row r="7" spans="1:14" ht="20.100000000000001" customHeight="1">
      <c r="A7" s="57">
        <v>12</v>
      </c>
      <c r="B7" s="58" t="str">
        <f>Protokolas!B150</f>
        <v>Širvintų "Atžalyno" progimnazija</v>
      </c>
      <c r="C7" s="59"/>
      <c r="D7" s="59"/>
      <c r="E7" s="59"/>
      <c r="F7" s="59"/>
      <c r="G7" s="59"/>
      <c r="H7" s="59"/>
      <c r="I7" s="59"/>
      <c r="J7" s="59"/>
      <c r="K7" s="60"/>
      <c r="L7" s="57">
        <f>Protokolas!L150</f>
        <v>1070</v>
      </c>
      <c r="M7" s="117">
        <v>1</v>
      </c>
      <c r="N7" s="24"/>
    </row>
    <row r="8" spans="1:14" ht="20.100000000000001" customHeight="1">
      <c r="A8" s="57">
        <v>1</v>
      </c>
      <c r="B8" s="58" t="str">
        <f>Protokolas!B5</f>
        <v>Vilniaus kunigaikščio Gedimino progimnazija</v>
      </c>
      <c r="C8" s="59"/>
      <c r="D8" s="59"/>
      <c r="E8" s="59"/>
      <c r="F8" s="59"/>
      <c r="G8" s="59"/>
      <c r="H8" s="59"/>
      <c r="I8" s="59"/>
      <c r="J8" s="59"/>
      <c r="K8" s="60"/>
      <c r="L8" s="57">
        <f>Protokolas!L5</f>
        <v>895</v>
      </c>
      <c r="M8" s="117">
        <v>2</v>
      </c>
      <c r="N8" s="24"/>
    </row>
    <row r="9" spans="1:14" ht="20.100000000000001" customHeight="1">
      <c r="A9" s="57">
        <v>3</v>
      </c>
      <c r="B9" s="58" t="str">
        <f>Protokolas!B31</f>
        <v>Panevėžio Rožyno progimnazija</v>
      </c>
      <c r="C9" s="59"/>
      <c r="D9" s="59"/>
      <c r="E9" s="59"/>
      <c r="F9" s="59"/>
      <c r="G9" s="59"/>
      <c r="H9" s="59"/>
      <c r="I9" s="59"/>
      <c r="J9" s="59"/>
      <c r="K9" s="60"/>
      <c r="L9" s="57">
        <f>Protokolas!L31</f>
        <v>778</v>
      </c>
      <c r="M9" s="117">
        <v>3</v>
      </c>
      <c r="N9" s="24"/>
    </row>
    <row r="10" spans="1:14" ht="20.100000000000001" customHeight="1">
      <c r="A10" s="57">
        <v>11</v>
      </c>
      <c r="B10" s="58" t="str">
        <f>Protokolas!B138</f>
        <v>Švenčionių raj. Pabradės "Žeimenos" gimnazija</v>
      </c>
      <c r="C10" s="59"/>
      <c r="D10" s="59"/>
      <c r="E10" s="59"/>
      <c r="F10" s="59"/>
      <c r="G10" s="59"/>
      <c r="H10" s="59"/>
      <c r="I10" s="59"/>
      <c r="J10" s="59"/>
      <c r="K10" s="60"/>
      <c r="L10" s="57">
        <f>Protokolas!L138</f>
        <v>762</v>
      </c>
      <c r="M10" s="117">
        <v>4</v>
      </c>
      <c r="N10" s="24"/>
    </row>
    <row r="11" spans="1:14" ht="20.100000000000001" customHeight="1">
      <c r="A11" s="57">
        <v>9</v>
      </c>
      <c r="B11" s="58" t="str">
        <f>Protokolas!B113</f>
        <v>Ukmergės "Šilo"progimnazija</v>
      </c>
      <c r="C11" s="59"/>
      <c r="D11" s="59"/>
      <c r="E11" s="59"/>
      <c r="F11" s="59"/>
      <c r="G11" s="59"/>
      <c r="H11" s="59"/>
      <c r="I11" s="59"/>
      <c r="J11" s="59"/>
      <c r="K11" s="60"/>
      <c r="L11" s="57">
        <f>Protokolas!L113</f>
        <v>748</v>
      </c>
      <c r="M11" s="117">
        <v>5</v>
      </c>
      <c r="N11" s="24"/>
    </row>
    <row r="12" spans="1:14" ht="20.100000000000001" customHeight="1">
      <c r="A12" s="57">
        <v>8</v>
      </c>
      <c r="B12" s="58" t="str">
        <f>Protokolas!B96</f>
        <v>Vilniaus raj. Nemenčinės Gedimino gimnazija</v>
      </c>
      <c r="C12" s="59"/>
      <c r="D12" s="59"/>
      <c r="E12" s="59"/>
      <c r="F12" s="59"/>
      <c r="G12" s="59"/>
      <c r="H12" s="59"/>
      <c r="I12" s="59"/>
      <c r="J12" s="59"/>
      <c r="K12" s="60"/>
      <c r="L12" s="57">
        <f>Protokolas!L96</f>
        <v>728</v>
      </c>
      <c r="M12" s="117">
        <v>6</v>
      </c>
      <c r="N12" s="24"/>
    </row>
    <row r="13" spans="1:14" ht="20.100000000000001" customHeight="1">
      <c r="A13" s="57">
        <v>2</v>
      </c>
      <c r="B13" s="58" t="str">
        <f>Protokolas!B18</f>
        <v>Utenos Krašuonos progimnazija</v>
      </c>
      <c r="C13" s="59"/>
      <c r="D13" s="59"/>
      <c r="E13" s="59"/>
      <c r="F13" s="59"/>
      <c r="G13" s="59"/>
      <c r="H13" s="59"/>
      <c r="I13" s="59"/>
      <c r="J13" s="59"/>
      <c r="K13" s="60"/>
      <c r="L13" s="57">
        <f>Protokolas!L18</f>
        <v>691</v>
      </c>
      <c r="M13" s="117">
        <v>7</v>
      </c>
      <c r="N13" s="24"/>
    </row>
    <row r="14" spans="1:14" ht="20.100000000000001" customHeight="1">
      <c r="A14" s="57">
        <v>6</v>
      </c>
      <c r="B14" s="58" t="str">
        <f>Protokolas!B70</f>
        <v>Ignalinos Česlovo Kudabos gimnazija</v>
      </c>
      <c r="C14" s="59"/>
      <c r="D14" s="59"/>
      <c r="E14" s="59"/>
      <c r="F14" s="59"/>
      <c r="G14" s="59"/>
      <c r="H14" s="59"/>
      <c r="I14" s="59"/>
      <c r="J14" s="59"/>
      <c r="K14" s="60"/>
      <c r="L14" s="57">
        <f>Protokolas!L70</f>
        <v>681</v>
      </c>
      <c r="M14" s="117">
        <v>8</v>
      </c>
      <c r="N14" s="24"/>
    </row>
    <row r="15" spans="1:14" ht="20.100000000000001" customHeight="1">
      <c r="A15" s="57">
        <v>10</v>
      </c>
      <c r="B15" s="58" t="str">
        <f>Protokolas!B126</f>
        <v>Visagino "Verdenės" gimnazija</v>
      </c>
      <c r="C15" s="59"/>
      <c r="D15" s="59"/>
      <c r="E15" s="59"/>
      <c r="F15" s="59"/>
      <c r="G15" s="59"/>
      <c r="H15" s="59"/>
      <c r="I15" s="59"/>
      <c r="J15" s="59"/>
      <c r="K15" s="60"/>
      <c r="L15" s="57">
        <f>Protokolas!L126</f>
        <v>586</v>
      </c>
      <c r="M15" s="117">
        <v>9</v>
      </c>
      <c r="N15" s="24"/>
    </row>
    <row r="16" spans="1:14" ht="20.100000000000001" customHeight="1">
      <c r="A16" s="57">
        <v>7</v>
      </c>
      <c r="B16" s="58" t="str">
        <f>Protokolas!B83</f>
        <v>Elektrėnų savivaldybės Vievio gimnazija</v>
      </c>
      <c r="C16" s="59"/>
      <c r="D16" s="59"/>
      <c r="E16" s="59"/>
      <c r="F16" s="59"/>
      <c r="G16" s="59"/>
      <c r="H16" s="59"/>
      <c r="I16" s="59"/>
      <c r="J16" s="59"/>
      <c r="K16" s="60"/>
      <c r="L16" s="57">
        <f>Protokolas!L83</f>
        <v>544</v>
      </c>
      <c r="M16" s="117">
        <v>10</v>
      </c>
      <c r="N16" s="24"/>
    </row>
    <row r="17" spans="1:14" ht="20.100000000000001" customHeight="1">
      <c r="A17" s="57">
        <v>5</v>
      </c>
      <c r="B17" s="58" t="str">
        <f>Protokolas!B57</f>
        <v>Jonavos Justino Vareikio progimnazija</v>
      </c>
      <c r="C17" s="59"/>
      <c r="D17" s="59"/>
      <c r="E17" s="59"/>
      <c r="F17" s="59"/>
      <c r="G17" s="59"/>
      <c r="H17" s="59"/>
      <c r="I17" s="59"/>
      <c r="J17" s="59"/>
      <c r="K17" s="60"/>
      <c r="L17" s="57">
        <f>Protokolas!L57</f>
        <v>544</v>
      </c>
      <c r="M17" s="117">
        <v>11</v>
      </c>
      <c r="N17" s="24"/>
    </row>
    <row r="18" spans="1:14" ht="20.100000000000001" customHeight="1">
      <c r="A18" s="57">
        <v>4</v>
      </c>
      <c r="B18" s="58" t="str">
        <f>Protokolas!B44</f>
        <v>Kupiškio Povilo Matulionio progimnazija</v>
      </c>
      <c r="C18" s="59"/>
      <c r="D18" s="59"/>
      <c r="E18" s="59"/>
      <c r="F18" s="59"/>
      <c r="G18" s="59"/>
      <c r="H18" s="59"/>
      <c r="I18" s="59"/>
      <c r="J18" s="59"/>
      <c r="K18" s="60"/>
      <c r="L18" s="57">
        <f>Protokolas!L44</f>
        <v>462</v>
      </c>
      <c r="M18" s="117">
        <v>12</v>
      </c>
      <c r="N18" s="24"/>
    </row>
    <row r="19" spans="1:14" ht="20.100000000000001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ht="20.100000000000001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ht="20.100000000000001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20.100000000000001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ht="20.100000000000001" customHeight="1">
      <c r="A23" s="24"/>
      <c r="B23" s="24"/>
      <c r="C23" s="156" t="s">
        <v>16</v>
      </c>
      <c r="D23" s="156"/>
      <c r="E23" s="156"/>
      <c r="F23" s="156"/>
      <c r="G23" s="24"/>
      <c r="H23" s="24"/>
      <c r="I23" s="24"/>
      <c r="J23" s="156" t="str">
        <f>Protokolas!$G$162</f>
        <v>Irena Jefimova</v>
      </c>
      <c r="K23" s="156"/>
      <c r="L23" s="156"/>
      <c r="M23" s="156"/>
      <c r="N23" s="24"/>
    </row>
    <row r="24" spans="1:14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>
      <c r="A27" s="24"/>
      <c r="B27" s="24"/>
      <c r="C27" s="156" t="s">
        <v>15</v>
      </c>
      <c r="D27" s="156"/>
      <c r="E27" s="156"/>
      <c r="F27" s="156"/>
      <c r="G27" s="24"/>
      <c r="H27" s="24"/>
      <c r="I27" s="24"/>
      <c r="J27" s="156" t="str">
        <f>Protokolas!$G$165</f>
        <v>Irena Bakšanska</v>
      </c>
      <c r="K27" s="156"/>
      <c r="L27" s="156"/>
      <c r="M27" s="156"/>
      <c r="N27" s="24"/>
    </row>
    <row r="28" spans="1:14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4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1:14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34" spans="1:14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</row>
    <row r="35" spans="1:14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1:14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1:14"/>
    <row r="38" spans="1:14"/>
    <row r="39" spans="1:14"/>
    <row r="40" spans="1:14"/>
  </sheetData>
  <sortState xmlns:xlrd2="http://schemas.microsoft.com/office/spreadsheetml/2017/richdata2" ref="A7:L16">
    <sortCondition descending="1" ref="L7:L16"/>
  </sortState>
  <customSheetViews>
    <customSheetView guid="{16CA44E9-3C3B-11D6-ADD5-DAC336D76101}" showPageBreaks="1" showGridLines="0" showRuler="0">
      <selection activeCell="E23" sqref="E23"/>
      <pageMargins left="0.94488188976377963" right="0.35433070866141736" top="0.98425196850393704" bottom="0.98425196850393704" header="0.51181102362204722" footer="0.51181102362204722"/>
      <pageSetup paperSize="9" orientation="portrait" horizontalDpi="300" verticalDpi="300" r:id="rId1"/>
      <headerFooter alignWithMargins="0"/>
    </customSheetView>
  </customSheetViews>
  <mergeCells count="9">
    <mergeCell ref="C27:F27"/>
    <mergeCell ref="J23:M23"/>
    <mergeCell ref="J27:M27"/>
    <mergeCell ref="B6:K6"/>
    <mergeCell ref="B1:L1"/>
    <mergeCell ref="B3:H3"/>
    <mergeCell ref="K3:L3"/>
    <mergeCell ref="B5:L5"/>
    <mergeCell ref="C23:F23"/>
  </mergeCells>
  <phoneticPr fontId="16" type="noConversion"/>
  <pageMargins left="0.94488188976377963" right="0.35433070866141736" top="0.98425196850393704" bottom="0.98425196850393704" header="0.51181102362204722" footer="0.51181102362204722"/>
  <pageSetup paperSize="9" orientation="portrait" r:id="rId2"/>
  <headerFooter alignWithMargins="0">
    <oddFooter>&amp;C&amp;D 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1:L217"/>
  <sheetViews>
    <sheetView zoomScale="110" workbookViewId="0">
      <selection activeCell="G18" sqref="G18"/>
    </sheetView>
  </sheetViews>
  <sheetFormatPr defaultColWidth="0" defaultRowHeight="13.2" zeroHeight="1"/>
  <cols>
    <col min="1" max="1" width="5.33203125" style="1" customWidth="1"/>
    <col min="2" max="2" width="5.109375" style="1" customWidth="1"/>
    <col min="3" max="10" width="9.109375" style="1" customWidth="1"/>
    <col min="11" max="11" width="3.88671875" style="1" customWidth="1"/>
    <col min="12" max="12" width="3.33203125" style="1" hidden="1" customWidth="1"/>
    <col min="13" max="16384" width="0" style="1" hidden="1"/>
  </cols>
  <sheetData>
    <row r="1" spans="1:10" ht="21.75" customHeight="1">
      <c r="A1" s="163" t="s">
        <v>4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28.2">
      <c r="C2" s="166" t="s">
        <v>17</v>
      </c>
      <c r="D2" s="166"/>
      <c r="E2" s="166"/>
      <c r="F2" s="2"/>
      <c r="G2" s="2"/>
      <c r="H2" s="166" t="s">
        <v>17</v>
      </c>
      <c r="I2" s="166"/>
      <c r="J2" s="166"/>
    </row>
    <row r="3" spans="1:10">
      <c r="J3" s="3"/>
    </row>
    <row r="4" spans="1:10">
      <c r="C4" s="164" t="s">
        <v>0</v>
      </c>
      <c r="D4" s="165" t="s">
        <v>1</v>
      </c>
      <c r="E4" s="165" t="s">
        <v>2</v>
      </c>
      <c r="H4" s="164" t="s">
        <v>0</v>
      </c>
      <c r="I4" s="165" t="s">
        <v>3</v>
      </c>
      <c r="J4" s="165" t="s">
        <v>18</v>
      </c>
    </row>
    <row r="5" spans="1:10">
      <c r="C5" s="164"/>
      <c r="D5" s="165"/>
      <c r="E5" s="165"/>
      <c r="H5" s="164"/>
      <c r="I5" s="165"/>
      <c r="J5" s="165"/>
    </row>
    <row r="6" spans="1:10" ht="19.5" customHeight="1">
      <c r="C6" s="164"/>
      <c r="D6" s="165"/>
      <c r="E6" s="165"/>
      <c r="H6" s="164"/>
      <c r="I6" s="165"/>
      <c r="J6" s="165"/>
    </row>
    <row r="7" spans="1:10" ht="21" customHeight="1">
      <c r="C7" s="164"/>
      <c r="D7" s="165"/>
      <c r="E7" s="165"/>
      <c r="H7" s="164"/>
      <c r="I7" s="165"/>
      <c r="J7" s="165"/>
    </row>
    <row r="8" spans="1:10">
      <c r="C8" s="2">
        <v>1</v>
      </c>
      <c r="D8" s="1">
        <v>10</v>
      </c>
      <c r="E8" s="1">
        <v>315</v>
      </c>
      <c r="H8" s="2">
        <v>150</v>
      </c>
      <c r="I8" s="1">
        <v>6.5</v>
      </c>
      <c r="J8" s="3">
        <v>1.33101851851837E-3</v>
      </c>
    </row>
    <row r="9" spans="1:10">
      <c r="C9" s="2">
        <v>2</v>
      </c>
      <c r="D9" s="1">
        <v>11</v>
      </c>
      <c r="E9" s="1">
        <v>318</v>
      </c>
      <c r="H9" s="2">
        <v>149</v>
      </c>
      <c r="J9" s="3"/>
    </row>
    <row r="10" spans="1:10">
      <c r="C10" s="2">
        <v>3</v>
      </c>
      <c r="D10" s="1">
        <v>12</v>
      </c>
      <c r="E10" s="1">
        <v>322</v>
      </c>
      <c r="H10" s="2">
        <v>148</v>
      </c>
      <c r="J10" s="3">
        <v>1.33680555555541E-3</v>
      </c>
    </row>
    <row r="11" spans="1:10">
      <c r="C11" s="2">
        <v>4</v>
      </c>
      <c r="D11" s="1">
        <v>13</v>
      </c>
      <c r="E11" s="1">
        <v>325</v>
      </c>
      <c r="H11" s="2">
        <v>147</v>
      </c>
      <c r="J11" s="3">
        <v>1.34259259259245E-3</v>
      </c>
    </row>
    <row r="12" spans="1:10">
      <c r="C12" s="2">
        <v>5</v>
      </c>
      <c r="E12" s="1">
        <v>328</v>
      </c>
      <c r="H12" s="2">
        <v>146</v>
      </c>
      <c r="I12" s="1">
        <v>6.6</v>
      </c>
      <c r="J12" s="3"/>
    </row>
    <row r="13" spans="1:10">
      <c r="C13" s="2">
        <v>6</v>
      </c>
      <c r="D13" s="1">
        <v>14</v>
      </c>
      <c r="E13" s="1">
        <v>331</v>
      </c>
      <c r="H13" s="2">
        <v>145</v>
      </c>
      <c r="J13" s="3">
        <v>1.3483796296294901E-3</v>
      </c>
    </row>
    <row r="14" spans="1:10">
      <c r="C14" s="2">
        <v>7</v>
      </c>
      <c r="D14" s="1">
        <v>15</v>
      </c>
      <c r="E14" s="1">
        <v>334</v>
      </c>
      <c r="H14" s="2">
        <v>144</v>
      </c>
      <c r="J14" s="3">
        <v>1.3541666666665301E-3</v>
      </c>
    </row>
    <row r="15" spans="1:10">
      <c r="C15" s="2">
        <v>8</v>
      </c>
      <c r="E15" s="1">
        <v>337</v>
      </c>
      <c r="H15" s="2">
        <v>143</v>
      </c>
      <c r="J15" s="3"/>
    </row>
    <row r="16" spans="1:10">
      <c r="C16" s="2">
        <v>9</v>
      </c>
      <c r="D16" s="1">
        <v>16</v>
      </c>
      <c r="E16" s="1">
        <v>340</v>
      </c>
      <c r="H16" s="2">
        <v>142</v>
      </c>
      <c r="J16" s="3">
        <v>1.3599537037035699E-3</v>
      </c>
    </row>
    <row r="17" spans="3:10">
      <c r="C17" s="2">
        <v>10</v>
      </c>
      <c r="D17" s="1">
        <v>17</v>
      </c>
      <c r="E17" s="1">
        <v>343</v>
      </c>
      <c r="H17" s="2">
        <v>141</v>
      </c>
      <c r="I17" s="1">
        <v>6.7</v>
      </c>
      <c r="J17" s="3">
        <v>1.36574074074061E-3</v>
      </c>
    </row>
    <row r="18" spans="3:10">
      <c r="C18" s="2">
        <v>11</v>
      </c>
      <c r="D18" s="1">
        <v>18</v>
      </c>
      <c r="E18" s="1">
        <v>346</v>
      </c>
      <c r="H18" s="2">
        <v>140</v>
      </c>
      <c r="J18" s="3"/>
    </row>
    <row r="19" spans="3:10">
      <c r="C19" s="2">
        <v>12</v>
      </c>
      <c r="E19" s="1">
        <v>349</v>
      </c>
      <c r="H19" s="2">
        <v>139</v>
      </c>
      <c r="J19" s="3">
        <v>1.37152777777765E-3</v>
      </c>
    </row>
    <row r="20" spans="3:10">
      <c r="C20" s="2">
        <v>13</v>
      </c>
      <c r="D20" s="1">
        <v>19</v>
      </c>
      <c r="E20" s="1">
        <v>352</v>
      </c>
      <c r="H20" s="2">
        <v>138</v>
      </c>
      <c r="J20" s="3">
        <v>1.37731481481469E-3</v>
      </c>
    </row>
    <row r="21" spans="3:10">
      <c r="C21" s="2">
        <v>14</v>
      </c>
      <c r="D21" s="1">
        <v>20</v>
      </c>
      <c r="E21" s="1">
        <v>355</v>
      </c>
      <c r="H21" s="2">
        <v>137</v>
      </c>
      <c r="J21" s="3">
        <v>1.3831018518517301E-3</v>
      </c>
    </row>
    <row r="22" spans="3:10">
      <c r="C22" s="2">
        <v>15</v>
      </c>
      <c r="E22" s="1">
        <v>358</v>
      </c>
      <c r="H22" s="2">
        <v>136</v>
      </c>
      <c r="I22" s="1">
        <v>6.8</v>
      </c>
      <c r="J22" s="3"/>
    </row>
    <row r="23" spans="3:10">
      <c r="C23" s="2">
        <v>16</v>
      </c>
      <c r="D23" s="1">
        <v>21</v>
      </c>
      <c r="E23" s="1">
        <v>361</v>
      </c>
      <c r="H23" s="2">
        <v>135</v>
      </c>
      <c r="J23" s="3">
        <v>1.3888888888887699E-3</v>
      </c>
    </row>
    <row r="24" spans="3:10">
      <c r="C24" s="2">
        <v>17</v>
      </c>
      <c r="D24" s="1">
        <v>22</v>
      </c>
      <c r="E24" s="1">
        <v>364</v>
      </c>
      <c r="H24" s="2">
        <v>134</v>
      </c>
      <c r="J24" s="3">
        <v>1.3946759259258099E-3</v>
      </c>
    </row>
    <row r="25" spans="3:10">
      <c r="C25" s="2">
        <v>18</v>
      </c>
      <c r="D25" s="1">
        <v>23</v>
      </c>
      <c r="E25" s="1">
        <v>367</v>
      </c>
      <c r="H25" s="2">
        <v>133</v>
      </c>
      <c r="J25" s="3"/>
    </row>
    <row r="26" spans="3:10">
      <c r="C26" s="2">
        <v>19</v>
      </c>
      <c r="E26" s="1">
        <v>370</v>
      </c>
      <c r="H26" s="2">
        <v>132</v>
      </c>
      <c r="I26" s="1">
        <v>6.9</v>
      </c>
      <c r="J26" s="3">
        <v>1.40046296296285E-3</v>
      </c>
    </row>
    <row r="27" spans="3:10">
      <c r="C27" s="2">
        <v>20</v>
      </c>
      <c r="D27" s="1">
        <v>24</v>
      </c>
      <c r="E27" s="1">
        <v>373</v>
      </c>
      <c r="H27" s="2">
        <v>131</v>
      </c>
      <c r="J27" s="3">
        <v>1.40624999999989E-3</v>
      </c>
    </row>
    <row r="28" spans="3:10">
      <c r="C28" s="2">
        <v>21</v>
      </c>
      <c r="D28" s="1">
        <v>25</v>
      </c>
      <c r="E28" s="1">
        <v>376</v>
      </c>
      <c r="H28" s="2">
        <v>130</v>
      </c>
      <c r="J28" s="3">
        <v>1.41203703703693E-3</v>
      </c>
    </row>
    <row r="29" spans="3:10">
      <c r="C29" s="2">
        <v>22</v>
      </c>
      <c r="E29" s="1">
        <v>379</v>
      </c>
      <c r="H29" s="2">
        <v>129</v>
      </c>
      <c r="J29" s="3"/>
    </row>
    <row r="30" spans="3:10">
      <c r="C30" s="2">
        <v>23</v>
      </c>
      <c r="D30" s="1">
        <v>26</v>
      </c>
      <c r="E30" s="1">
        <v>382</v>
      </c>
      <c r="H30" s="2">
        <v>128</v>
      </c>
      <c r="J30" s="3">
        <v>1.4178240740739701E-3</v>
      </c>
    </row>
    <row r="31" spans="3:10">
      <c r="C31" s="2">
        <v>24</v>
      </c>
      <c r="D31" s="1">
        <v>27</v>
      </c>
      <c r="E31" s="1">
        <v>385</v>
      </c>
      <c r="H31" s="2">
        <v>127</v>
      </c>
      <c r="I31" s="1">
        <v>7</v>
      </c>
      <c r="J31" s="3">
        <v>1.4236111111110099E-3</v>
      </c>
    </row>
    <row r="32" spans="3:10">
      <c r="C32" s="2">
        <v>25</v>
      </c>
      <c r="E32" s="1">
        <v>388</v>
      </c>
      <c r="H32" s="2">
        <v>126</v>
      </c>
      <c r="J32" s="3"/>
    </row>
    <row r="33" spans="3:10">
      <c r="C33" s="2">
        <v>26</v>
      </c>
      <c r="D33" s="1">
        <v>28</v>
      </c>
      <c r="E33" s="1">
        <v>391</v>
      </c>
      <c r="H33" s="2">
        <v>125</v>
      </c>
      <c r="J33" s="3">
        <v>1.4293981481480499E-3</v>
      </c>
    </row>
    <row r="34" spans="3:10">
      <c r="C34" s="2">
        <v>27</v>
      </c>
      <c r="D34" s="1">
        <v>29</v>
      </c>
      <c r="E34" s="1">
        <v>394</v>
      </c>
      <c r="H34" s="2">
        <v>124</v>
      </c>
      <c r="J34" s="3">
        <v>1.43518518518509E-3</v>
      </c>
    </row>
    <row r="35" spans="3:10">
      <c r="C35" s="2">
        <v>28</v>
      </c>
      <c r="D35" s="1">
        <v>30</v>
      </c>
      <c r="E35" s="1">
        <v>397</v>
      </c>
      <c r="H35" s="2">
        <v>123</v>
      </c>
      <c r="I35" s="1">
        <v>7.1</v>
      </c>
      <c r="J35" s="3">
        <v>1.44097222222213E-3</v>
      </c>
    </row>
    <row r="36" spans="3:10">
      <c r="C36" s="2">
        <v>29</v>
      </c>
      <c r="E36" s="1">
        <v>400</v>
      </c>
      <c r="H36" s="2">
        <v>122</v>
      </c>
      <c r="J36" s="3"/>
    </row>
    <row r="37" spans="3:10">
      <c r="C37" s="2">
        <v>30</v>
      </c>
      <c r="D37" s="1">
        <v>31</v>
      </c>
      <c r="E37" s="1">
        <v>403</v>
      </c>
      <c r="H37" s="2">
        <v>121</v>
      </c>
      <c r="J37" s="3">
        <v>1.4467592592591701E-3</v>
      </c>
    </row>
    <row r="38" spans="3:10">
      <c r="C38" s="2">
        <v>31</v>
      </c>
      <c r="D38" s="1">
        <v>32</v>
      </c>
      <c r="E38" s="1">
        <v>406</v>
      </c>
      <c r="H38" s="2">
        <v>120</v>
      </c>
      <c r="J38" s="3">
        <v>1.4525462962962101E-3</v>
      </c>
    </row>
    <row r="39" spans="3:10">
      <c r="C39" s="2">
        <v>32</v>
      </c>
      <c r="E39" s="1">
        <v>409</v>
      </c>
      <c r="H39" s="2">
        <v>119</v>
      </c>
      <c r="J39" s="3">
        <v>1.4583333333332499E-3</v>
      </c>
    </row>
    <row r="40" spans="3:10">
      <c r="C40" s="2">
        <v>33</v>
      </c>
      <c r="D40" s="1">
        <v>33</v>
      </c>
      <c r="E40" s="1">
        <v>412</v>
      </c>
      <c r="H40" s="2">
        <v>118</v>
      </c>
      <c r="I40" s="1">
        <v>7.2</v>
      </c>
      <c r="J40" s="3">
        <v>1.46412037037029E-3</v>
      </c>
    </row>
    <row r="41" spans="3:10">
      <c r="C41" s="2">
        <v>34</v>
      </c>
      <c r="D41" s="1">
        <v>34</v>
      </c>
      <c r="E41" s="1">
        <v>415</v>
      </c>
      <c r="H41" s="2">
        <v>117</v>
      </c>
      <c r="J41" s="3"/>
    </row>
    <row r="42" spans="3:10">
      <c r="C42" s="2">
        <v>35</v>
      </c>
      <c r="D42" s="1">
        <v>35</v>
      </c>
      <c r="E42" s="1">
        <v>418</v>
      </c>
      <c r="H42" s="2">
        <v>116</v>
      </c>
      <c r="J42" s="3">
        <v>1.46990740740733E-3</v>
      </c>
    </row>
    <row r="43" spans="3:10">
      <c r="C43" s="2">
        <v>36</v>
      </c>
      <c r="E43" s="1">
        <v>421</v>
      </c>
      <c r="H43" s="2">
        <v>115</v>
      </c>
      <c r="J43" s="3">
        <v>1.47569444444437E-3</v>
      </c>
    </row>
    <row r="44" spans="3:10">
      <c r="C44" s="2">
        <v>37</v>
      </c>
      <c r="D44" s="1">
        <v>36</v>
      </c>
      <c r="E44" s="1">
        <v>424</v>
      </c>
      <c r="H44" s="2">
        <v>114</v>
      </c>
      <c r="I44" s="1">
        <v>7.3</v>
      </c>
      <c r="J44" s="3">
        <v>1.4814814814814101E-3</v>
      </c>
    </row>
    <row r="45" spans="3:10">
      <c r="C45" s="2">
        <v>38</v>
      </c>
      <c r="D45" s="1">
        <v>37</v>
      </c>
      <c r="E45" s="1">
        <v>427</v>
      </c>
      <c r="H45" s="2">
        <v>113</v>
      </c>
      <c r="J45" s="3"/>
    </row>
    <row r="46" spans="3:10">
      <c r="C46" s="2">
        <v>39</v>
      </c>
      <c r="E46" s="1">
        <v>430</v>
      </c>
      <c r="H46" s="2">
        <v>112</v>
      </c>
      <c r="J46" s="3">
        <v>1.4872685185184501E-3</v>
      </c>
    </row>
    <row r="47" spans="3:10">
      <c r="C47" s="2">
        <v>40</v>
      </c>
      <c r="D47" s="1">
        <v>38</v>
      </c>
      <c r="E47" s="1">
        <v>433</v>
      </c>
      <c r="H47" s="2">
        <v>111</v>
      </c>
      <c r="J47" s="3">
        <v>1.4930555555554899E-3</v>
      </c>
    </row>
    <row r="48" spans="3:10">
      <c r="C48" s="2">
        <v>41</v>
      </c>
      <c r="D48" s="1">
        <v>39</v>
      </c>
      <c r="E48" s="1">
        <v>436</v>
      </c>
      <c r="H48" s="2">
        <v>110</v>
      </c>
      <c r="J48" s="3">
        <v>1.49884259259253E-3</v>
      </c>
    </row>
    <row r="49" spans="3:10">
      <c r="C49" s="2">
        <v>42</v>
      </c>
      <c r="E49" s="1">
        <v>439</v>
      </c>
      <c r="H49" s="2">
        <v>109</v>
      </c>
      <c r="I49" s="1">
        <v>7.4</v>
      </c>
      <c r="J49" s="3"/>
    </row>
    <row r="50" spans="3:10">
      <c r="C50" s="2">
        <v>43</v>
      </c>
      <c r="D50" s="1">
        <v>40</v>
      </c>
      <c r="E50" s="1">
        <v>442</v>
      </c>
      <c r="H50" s="2">
        <v>108</v>
      </c>
      <c r="J50" s="3">
        <v>1.50462962962957E-3</v>
      </c>
    </row>
    <row r="51" spans="3:10">
      <c r="C51" s="2">
        <v>44</v>
      </c>
      <c r="D51" s="1">
        <v>41</v>
      </c>
      <c r="E51" s="1">
        <v>445</v>
      </c>
      <c r="H51" s="2">
        <v>107</v>
      </c>
      <c r="J51" s="3">
        <v>1.51041666666661E-3</v>
      </c>
    </row>
    <row r="52" spans="3:10">
      <c r="C52" s="2">
        <v>45</v>
      </c>
      <c r="E52" s="1">
        <v>448</v>
      </c>
      <c r="H52" s="2">
        <v>106</v>
      </c>
      <c r="J52" s="3">
        <v>1.5162037037036501E-3</v>
      </c>
    </row>
    <row r="53" spans="3:10">
      <c r="C53" s="2">
        <v>46</v>
      </c>
      <c r="D53" s="1">
        <v>42</v>
      </c>
      <c r="E53" s="1">
        <v>451</v>
      </c>
      <c r="H53" s="2">
        <v>105</v>
      </c>
      <c r="I53" s="1">
        <v>7.5</v>
      </c>
      <c r="J53" s="3"/>
    </row>
    <row r="54" spans="3:10">
      <c r="C54" s="2">
        <v>47</v>
      </c>
      <c r="D54" s="1">
        <v>43</v>
      </c>
      <c r="E54" s="1">
        <v>454</v>
      </c>
      <c r="H54" s="2">
        <v>104</v>
      </c>
      <c r="J54" s="3">
        <v>1.5219907407406899E-3</v>
      </c>
    </row>
    <row r="55" spans="3:10">
      <c r="C55" s="2">
        <v>48</v>
      </c>
      <c r="E55" s="1">
        <v>457</v>
      </c>
      <c r="H55" s="2">
        <v>103</v>
      </c>
      <c r="J55" s="3">
        <v>1.5277777777777299E-3</v>
      </c>
    </row>
    <row r="56" spans="3:10">
      <c r="C56" s="2">
        <v>49</v>
      </c>
      <c r="D56" s="1">
        <v>44</v>
      </c>
      <c r="E56" s="1">
        <v>460</v>
      </c>
      <c r="H56" s="2">
        <v>102</v>
      </c>
      <c r="J56" s="3">
        <v>1.53356481481477E-3</v>
      </c>
    </row>
    <row r="57" spans="3:10">
      <c r="C57" s="2">
        <v>50</v>
      </c>
      <c r="D57" s="1">
        <v>45</v>
      </c>
      <c r="E57" s="1">
        <v>463</v>
      </c>
      <c r="H57" s="2">
        <v>101</v>
      </c>
      <c r="I57" s="1">
        <v>7.6</v>
      </c>
      <c r="J57" s="3">
        <v>1.53935185185181E-3</v>
      </c>
    </row>
    <row r="58" spans="3:10">
      <c r="C58" s="2">
        <v>51</v>
      </c>
      <c r="D58" s="1">
        <v>46</v>
      </c>
      <c r="E58" s="1">
        <v>466</v>
      </c>
      <c r="H58" s="2">
        <v>100</v>
      </c>
      <c r="J58" s="3">
        <v>1.54513888888885E-3</v>
      </c>
    </row>
    <row r="59" spans="3:10">
      <c r="C59" s="2">
        <v>52</v>
      </c>
      <c r="E59" s="1">
        <v>469</v>
      </c>
      <c r="H59" s="2">
        <v>99</v>
      </c>
      <c r="J59" s="3"/>
    </row>
    <row r="60" spans="3:10">
      <c r="C60" s="2">
        <v>53</v>
      </c>
      <c r="D60" s="1">
        <v>47</v>
      </c>
      <c r="E60" s="1">
        <v>472</v>
      </c>
      <c r="H60" s="2">
        <v>98</v>
      </c>
      <c r="J60" s="3">
        <v>1.5509259259258901E-3</v>
      </c>
    </row>
    <row r="61" spans="3:10">
      <c r="C61" s="2">
        <v>54</v>
      </c>
      <c r="D61" s="1">
        <v>48</v>
      </c>
      <c r="E61" s="1">
        <v>475</v>
      </c>
      <c r="H61" s="2">
        <v>97</v>
      </c>
      <c r="I61" s="1">
        <v>7.7</v>
      </c>
      <c r="J61" s="3">
        <v>1.5567129629629299E-3</v>
      </c>
    </row>
    <row r="62" spans="3:10">
      <c r="C62" s="2">
        <v>55</v>
      </c>
      <c r="E62" s="1">
        <v>478</v>
      </c>
      <c r="H62" s="2">
        <v>96</v>
      </c>
      <c r="J62" s="3">
        <v>1.5624999999999699E-3</v>
      </c>
    </row>
    <row r="63" spans="3:10">
      <c r="C63" s="2">
        <v>56</v>
      </c>
      <c r="D63" s="1">
        <v>49</v>
      </c>
      <c r="E63" s="1">
        <v>481</v>
      </c>
      <c r="H63" s="2">
        <v>95</v>
      </c>
      <c r="J63" s="3">
        <v>1.56828703703701E-3</v>
      </c>
    </row>
    <row r="64" spans="3:10">
      <c r="C64" s="2">
        <v>57</v>
      </c>
      <c r="D64" s="1">
        <v>50</v>
      </c>
      <c r="E64" s="1">
        <v>484</v>
      </c>
      <c r="H64" s="2">
        <v>94</v>
      </c>
      <c r="J64" s="3">
        <v>1.57407407407405E-3</v>
      </c>
    </row>
    <row r="65" spans="3:10">
      <c r="C65" s="2">
        <v>58</v>
      </c>
      <c r="E65" s="1">
        <v>487</v>
      </c>
      <c r="H65" s="2">
        <v>93</v>
      </c>
      <c r="I65" s="1">
        <v>7.8</v>
      </c>
      <c r="J65" s="3"/>
    </row>
    <row r="66" spans="3:10">
      <c r="C66" s="2">
        <v>59</v>
      </c>
      <c r="D66" s="1">
        <v>51</v>
      </c>
      <c r="E66" s="1">
        <v>490</v>
      </c>
      <c r="H66" s="2">
        <v>92</v>
      </c>
      <c r="J66" s="3">
        <v>1.5798611111110901E-3</v>
      </c>
    </row>
    <row r="67" spans="3:10">
      <c r="C67" s="2">
        <v>60</v>
      </c>
      <c r="D67" s="1">
        <v>52</v>
      </c>
      <c r="E67" s="1">
        <v>493</v>
      </c>
      <c r="H67" s="2">
        <v>91</v>
      </c>
      <c r="J67" s="3">
        <v>1.5856481481481301E-3</v>
      </c>
    </row>
    <row r="68" spans="3:10">
      <c r="C68" s="2">
        <v>61</v>
      </c>
      <c r="E68" s="1">
        <v>496</v>
      </c>
      <c r="H68" s="2">
        <v>90</v>
      </c>
      <c r="J68" s="3">
        <v>1.5914351851851699E-3</v>
      </c>
    </row>
    <row r="69" spans="3:10">
      <c r="C69" s="2">
        <v>62</v>
      </c>
      <c r="D69" s="1">
        <v>53</v>
      </c>
      <c r="E69" s="1">
        <v>499</v>
      </c>
      <c r="H69" s="2">
        <v>89</v>
      </c>
      <c r="I69" s="1">
        <v>7.9</v>
      </c>
      <c r="J69" s="3">
        <v>1.59722222222221E-3</v>
      </c>
    </row>
    <row r="70" spans="3:10">
      <c r="C70" s="2">
        <v>63</v>
      </c>
      <c r="D70" s="1">
        <v>54</v>
      </c>
      <c r="E70" s="1">
        <v>502</v>
      </c>
      <c r="H70" s="2">
        <v>88</v>
      </c>
      <c r="J70" s="3">
        <v>1.60300925925925E-3</v>
      </c>
    </row>
    <row r="71" spans="3:10">
      <c r="C71" s="2">
        <v>64</v>
      </c>
      <c r="E71" s="1">
        <v>505</v>
      </c>
      <c r="H71" s="2">
        <v>87</v>
      </c>
      <c r="J71" s="3">
        <v>1.60879629629629E-3</v>
      </c>
    </row>
    <row r="72" spans="3:10">
      <c r="C72" s="2">
        <v>65</v>
      </c>
      <c r="D72" s="1">
        <v>55</v>
      </c>
      <c r="E72" s="1">
        <v>508</v>
      </c>
      <c r="H72" s="2">
        <v>86</v>
      </c>
      <c r="I72" s="1">
        <v>8</v>
      </c>
      <c r="J72" s="3"/>
    </row>
    <row r="73" spans="3:10">
      <c r="C73" s="2">
        <v>66</v>
      </c>
      <c r="D73" s="1">
        <v>56</v>
      </c>
      <c r="E73" s="1">
        <v>511</v>
      </c>
      <c r="H73" s="2">
        <v>85</v>
      </c>
      <c r="J73" s="3">
        <v>1.6145833333333301E-3</v>
      </c>
    </row>
    <row r="74" spans="3:10">
      <c r="C74" s="2">
        <v>67</v>
      </c>
      <c r="E74" s="1">
        <v>514</v>
      </c>
      <c r="H74" s="2">
        <v>84</v>
      </c>
      <c r="J74" s="3">
        <v>1.6203703703703701E-3</v>
      </c>
    </row>
    <row r="75" spans="3:10">
      <c r="C75" s="2">
        <v>68</v>
      </c>
      <c r="D75" s="1">
        <v>57</v>
      </c>
      <c r="E75" s="1">
        <v>517</v>
      </c>
      <c r="H75" s="2">
        <v>83</v>
      </c>
      <c r="J75" s="3">
        <v>1.6261574074074099E-3</v>
      </c>
    </row>
    <row r="76" spans="3:10">
      <c r="C76" s="2">
        <v>69</v>
      </c>
      <c r="D76" s="1">
        <v>58</v>
      </c>
      <c r="E76" s="1">
        <v>520</v>
      </c>
      <c r="H76" s="2">
        <v>82</v>
      </c>
      <c r="I76" s="1">
        <v>8.1</v>
      </c>
      <c r="J76" s="3">
        <v>1.63194444444444E-3</v>
      </c>
    </row>
    <row r="77" spans="3:10">
      <c r="C77" s="2">
        <v>70</v>
      </c>
      <c r="E77" s="1">
        <v>523</v>
      </c>
      <c r="H77" s="2">
        <v>81</v>
      </c>
      <c r="J77" s="3">
        <v>1.63773148148148E-3</v>
      </c>
    </row>
    <row r="78" spans="3:10">
      <c r="C78" s="2">
        <v>71</v>
      </c>
      <c r="D78" s="1">
        <v>59</v>
      </c>
      <c r="E78" s="1">
        <v>526</v>
      </c>
      <c r="H78" s="2">
        <v>80</v>
      </c>
      <c r="J78" s="3">
        <v>1.6435185185185201E-3</v>
      </c>
    </row>
    <row r="79" spans="3:10">
      <c r="C79" s="2">
        <v>72</v>
      </c>
      <c r="D79" s="1">
        <v>60</v>
      </c>
      <c r="E79" s="1">
        <v>529</v>
      </c>
      <c r="H79" s="2">
        <v>79</v>
      </c>
      <c r="J79" s="3">
        <v>1.6493055555555601E-3</v>
      </c>
    </row>
    <row r="80" spans="3:10">
      <c r="C80" s="2">
        <v>73</v>
      </c>
      <c r="E80" s="1">
        <v>532</v>
      </c>
      <c r="H80" s="2">
        <v>78</v>
      </c>
      <c r="I80" s="1">
        <v>8.1999999999999993</v>
      </c>
      <c r="J80" s="3">
        <v>1.65509259259259E-3</v>
      </c>
    </row>
    <row r="81" spans="3:12">
      <c r="C81" s="2">
        <v>74</v>
      </c>
      <c r="D81" s="1">
        <v>61</v>
      </c>
      <c r="E81" s="1">
        <v>535</v>
      </c>
      <c r="H81" s="2">
        <v>77</v>
      </c>
      <c r="J81" s="3">
        <v>1.66087962962963E-3</v>
      </c>
    </row>
    <row r="82" spans="3:12">
      <c r="C82" s="2">
        <v>75</v>
      </c>
      <c r="D82" s="1">
        <v>62</v>
      </c>
      <c r="E82" s="1">
        <v>538</v>
      </c>
      <c r="H82" s="2">
        <v>76</v>
      </c>
      <c r="J82" s="3">
        <v>1.66666666666667E-3</v>
      </c>
    </row>
    <row r="83" spans="3:12">
      <c r="C83" s="2">
        <v>76</v>
      </c>
      <c r="E83" s="1">
        <v>541</v>
      </c>
      <c r="H83" s="2">
        <v>75</v>
      </c>
      <c r="I83" s="1">
        <v>8.3000000000000007</v>
      </c>
      <c r="J83" s="3">
        <v>1.6724537037037001E-3</v>
      </c>
    </row>
    <row r="84" spans="3:12">
      <c r="C84" s="2">
        <v>77</v>
      </c>
      <c r="D84" s="1">
        <v>63</v>
      </c>
      <c r="E84" s="1">
        <v>544</v>
      </c>
      <c r="H84" s="2">
        <v>74</v>
      </c>
      <c r="J84" s="3">
        <v>1.6782407407407406E-3</v>
      </c>
    </row>
    <row r="85" spans="3:12">
      <c r="C85" s="2">
        <v>78</v>
      </c>
      <c r="D85" s="1">
        <v>64</v>
      </c>
      <c r="E85" s="1">
        <v>547</v>
      </c>
      <c r="H85" s="2">
        <v>73</v>
      </c>
      <c r="J85" s="3">
        <v>1.6840277777777776E-3</v>
      </c>
    </row>
    <row r="86" spans="3:12">
      <c r="C86" s="2">
        <v>79</v>
      </c>
      <c r="E86" s="1">
        <v>550</v>
      </c>
      <c r="H86" s="2">
        <v>72</v>
      </c>
      <c r="J86" s="3"/>
    </row>
    <row r="87" spans="3:12">
      <c r="C87" s="2">
        <v>80</v>
      </c>
      <c r="D87" s="1">
        <v>65</v>
      </c>
      <c r="E87" s="1">
        <v>553</v>
      </c>
      <c r="H87" s="2">
        <v>71</v>
      </c>
      <c r="I87" s="1">
        <v>8.4</v>
      </c>
      <c r="J87" s="3">
        <v>1.68981481481482E-3</v>
      </c>
    </row>
    <row r="88" spans="3:12">
      <c r="C88" s="2">
        <v>81</v>
      </c>
      <c r="D88" s="1">
        <v>66</v>
      </c>
      <c r="E88" s="1">
        <v>556</v>
      </c>
      <c r="H88" s="2">
        <v>70</v>
      </c>
      <c r="J88" s="3">
        <v>1.69560185185185E-3</v>
      </c>
      <c r="L88" s="3"/>
    </row>
    <row r="89" spans="3:12">
      <c r="C89" s="2">
        <v>82</v>
      </c>
      <c r="E89" s="1">
        <v>559</v>
      </c>
      <c r="H89" s="2">
        <v>69</v>
      </c>
      <c r="J89" s="3">
        <v>1.7013888888888901E-3</v>
      </c>
      <c r="L89" s="3"/>
    </row>
    <row r="90" spans="3:12">
      <c r="C90" s="2">
        <v>83</v>
      </c>
      <c r="D90" s="1">
        <v>67</v>
      </c>
      <c r="E90" s="1">
        <v>562</v>
      </c>
      <c r="H90" s="2">
        <v>68</v>
      </c>
      <c r="I90" s="1">
        <v>8.5</v>
      </c>
      <c r="J90" s="3">
        <v>1.7071759259259299E-3</v>
      </c>
      <c r="L90" s="3"/>
    </row>
    <row r="91" spans="3:12">
      <c r="C91" s="2">
        <v>84</v>
      </c>
      <c r="D91" s="1">
        <v>68</v>
      </c>
      <c r="E91" s="1">
        <v>565</v>
      </c>
      <c r="H91" s="2">
        <v>67</v>
      </c>
      <c r="J91" s="3">
        <v>1.71296296296296E-3</v>
      </c>
      <c r="L91" s="3"/>
    </row>
    <row r="92" spans="3:12">
      <c r="C92" s="2">
        <v>85</v>
      </c>
      <c r="E92" s="1">
        <v>568</v>
      </c>
      <c r="H92" s="2">
        <v>66</v>
      </c>
      <c r="J92" s="3">
        <v>1.71875E-3</v>
      </c>
      <c r="L92" s="3"/>
    </row>
    <row r="93" spans="3:12">
      <c r="C93" s="2">
        <v>86</v>
      </c>
      <c r="D93" s="1">
        <v>69</v>
      </c>
      <c r="E93" s="1">
        <v>571</v>
      </c>
      <c r="H93" s="2">
        <v>65</v>
      </c>
      <c r="I93" s="1">
        <v>8.6</v>
      </c>
      <c r="J93" s="3">
        <v>1.72453703703704E-3</v>
      </c>
    </row>
    <row r="94" spans="3:12">
      <c r="C94" s="2">
        <v>87</v>
      </c>
      <c r="D94" s="1">
        <v>70</v>
      </c>
      <c r="E94" s="1">
        <v>574</v>
      </c>
      <c r="H94" s="2">
        <v>64</v>
      </c>
      <c r="J94" s="3">
        <v>1.7303240740740699E-3</v>
      </c>
    </row>
    <row r="95" spans="3:12">
      <c r="C95" s="2">
        <v>88</v>
      </c>
      <c r="E95" s="1">
        <v>577</v>
      </c>
      <c r="H95" s="2">
        <v>63</v>
      </c>
      <c r="J95" s="3">
        <v>1.7361111111111099E-3</v>
      </c>
    </row>
    <row r="96" spans="3:12">
      <c r="C96" s="2">
        <v>89</v>
      </c>
      <c r="D96" s="1">
        <v>71</v>
      </c>
      <c r="E96" s="1">
        <v>580</v>
      </c>
      <c r="H96" s="2">
        <v>62</v>
      </c>
      <c r="J96" s="3">
        <v>1.74189814814815E-3</v>
      </c>
    </row>
    <row r="97" spans="3:10">
      <c r="C97" s="2">
        <v>90</v>
      </c>
      <c r="D97" s="1">
        <v>72</v>
      </c>
      <c r="E97" s="1">
        <v>583</v>
      </c>
      <c r="H97" s="2">
        <v>61</v>
      </c>
      <c r="I97" s="1">
        <v>8.6999999999999993</v>
      </c>
      <c r="J97" s="3">
        <v>1.74768518518519E-3</v>
      </c>
    </row>
    <row r="98" spans="3:10">
      <c r="C98" s="2">
        <v>91</v>
      </c>
      <c r="E98" s="1">
        <v>586</v>
      </c>
      <c r="H98" s="2">
        <v>60</v>
      </c>
      <c r="J98" s="3">
        <v>1.7534722222222222E-3</v>
      </c>
    </row>
    <row r="99" spans="3:10">
      <c r="C99" s="2">
        <v>92</v>
      </c>
      <c r="D99" s="1">
        <v>73</v>
      </c>
      <c r="E99" s="1">
        <v>589</v>
      </c>
      <c r="H99" s="2">
        <v>59</v>
      </c>
      <c r="J99" s="3">
        <v>1.7592592592592592E-3</v>
      </c>
    </row>
    <row r="100" spans="3:10">
      <c r="C100" s="2">
        <v>93</v>
      </c>
      <c r="D100" s="1">
        <v>74</v>
      </c>
      <c r="E100" s="1">
        <v>592</v>
      </c>
      <c r="H100" s="2">
        <v>58</v>
      </c>
      <c r="I100" s="1">
        <v>8.8000000000000007</v>
      </c>
      <c r="J100" s="3">
        <v>1.77083333333333E-3</v>
      </c>
    </row>
    <row r="101" spans="3:10">
      <c r="C101" s="2">
        <v>94</v>
      </c>
      <c r="E101" s="1">
        <v>595</v>
      </c>
      <c r="H101" s="2">
        <v>57</v>
      </c>
      <c r="J101" s="3">
        <v>1.77662037037037E-3</v>
      </c>
    </row>
    <row r="102" spans="3:10">
      <c r="C102" s="2">
        <v>95</v>
      </c>
      <c r="D102" s="1">
        <v>75</v>
      </c>
      <c r="E102" s="1">
        <v>597</v>
      </c>
      <c r="H102" s="2">
        <v>56</v>
      </c>
      <c r="J102" s="3">
        <v>1.7824074074074101E-3</v>
      </c>
    </row>
    <row r="103" spans="3:10">
      <c r="C103" s="2">
        <v>96</v>
      </c>
      <c r="D103" s="1">
        <v>76</v>
      </c>
      <c r="E103" s="1">
        <v>600</v>
      </c>
      <c r="H103" s="2">
        <v>55</v>
      </c>
      <c r="I103" s="1">
        <v>8.9</v>
      </c>
      <c r="J103" s="3">
        <v>1.7881944444444399E-3</v>
      </c>
    </row>
    <row r="104" spans="3:10">
      <c r="C104" s="2">
        <v>97</v>
      </c>
      <c r="E104" s="1">
        <v>602</v>
      </c>
      <c r="H104" s="2">
        <v>54</v>
      </c>
      <c r="J104" s="3">
        <v>1.79398148148148E-3</v>
      </c>
    </row>
    <row r="105" spans="3:10">
      <c r="C105" s="2">
        <v>98</v>
      </c>
      <c r="D105" s="1">
        <v>77</v>
      </c>
      <c r="E105" s="1">
        <v>605</v>
      </c>
      <c r="H105" s="2">
        <v>53</v>
      </c>
      <c r="J105" s="3">
        <v>1.7997685185185185E-3</v>
      </c>
    </row>
    <row r="106" spans="3:10">
      <c r="C106" s="2">
        <v>99</v>
      </c>
      <c r="D106" s="1">
        <v>78</v>
      </c>
      <c r="E106" s="1">
        <v>608</v>
      </c>
      <c r="H106" s="2">
        <v>52</v>
      </c>
      <c r="I106" s="1">
        <v>9</v>
      </c>
      <c r="J106" s="3">
        <v>1.8055555555555557E-3</v>
      </c>
    </row>
    <row r="107" spans="3:10">
      <c r="C107" s="2">
        <v>100</v>
      </c>
      <c r="E107" s="1">
        <v>610</v>
      </c>
      <c r="H107" s="2">
        <v>51</v>
      </c>
      <c r="J107" s="3">
        <v>1.8113425925925927E-3</v>
      </c>
    </row>
    <row r="108" spans="3:10">
      <c r="C108" s="2">
        <v>101</v>
      </c>
      <c r="D108" s="1">
        <v>79</v>
      </c>
      <c r="E108" s="1">
        <v>612</v>
      </c>
      <c r="H108" s="2">
        <v>50</v>
      </c>
      <c r="J108" s="3">
        <v>1.8171296296296297E-3</v>
      </c>
    </row>
    <row r="109" spans="3:10">
      <c r="C109" s="2">
        <v>102</v>
      </c>
      <c r="D109" s="1">
        <v>80</v>
      </c>
      <c r="E109" s="1">
        <v>615</v>
      </c>
      <c r="H109" s="2">
        <v>49</v>
      </c>
      <c r="I109" s="1">
        <v>9.1</v>
      </c>
      <c r="J109" s="3">
        <v>1.8287037037037037E-3</v>
      </c>
    </row>
    <row r="110" spans="3:10">
      <c r="C110" s="2">
        <v>103</v>
      </c>
      <c r="E110" s="1">
        <v>617</v>
      </c>
      <c r="H110" s="2">
        <v>48</v>
      </c>
      <c r="J110" s="3">
        <v>1.8344907407407407E-3</v>
      </c>
    </row>
    <row r="111" spans="3:10">
      <c r="C111" s="2">
        <v>104</v>
      </c>
      <c r="D111" s="1">
        <v>81</v>
      </c>
      <c r="E111" s="1">
        <v>620</v>
      </c>
      <c r="H111" s="2">
        <v>47</v>
      </c>
      <c r="J111" s="3">
        <v>1.8402777777777777E-3</v>
      </c>
    </row>
    <row r="112" spans="3:10">
      <c r="C112" s="2">
        <v>105</v>
      </c>
      <c r="D112" s="1">
        <v>82</v>
      </c>
      <c r="E112" s="1">
        <v>622</v>
      </c>
      <c r="H112" s="2">
        <v>46</v>
      </c>
      <c r="I112" s="1">
        <v>9.1999999999999993</v>
      </c>
      <c r="J112" s="3">
        <v>1.8460648148148149E-3</v>
      </c>
    </row>
    <row r="113" spans="3:10">
      <c r="C113" s="2">
        <v>106</v>
      </c>
      <c r="E113" s="1">
        <v>625</v>
      </c>
      <c r="H113" s="2">
        <v>45</v>
      </c>
      <c r="J113" s="3">
        <v>1.8518518518518517E-3</v>
      </c>
    </row>
    <row r="114" spans="3:10">
      <c r="C114" s="2">
        <v>107</v>
      </c>
      <c r="D114" s="1">
        <v>83</v>
      </c>
      <c r="E114" s="1">
        <v>627</v>
      </c>
      <c r="H114" s="2">
        <v>44</v>
      </c>
      <c r="I114" s="1">
        <v>9.3000000000000007</v>
      </c>
      <c r="J114" s="3">
        <v>1.8634259259259261E-3</v>
      </c>
    </row>
    <row r="115" spans="3:10">
      <c r="C115" s="2">
        <v>108</v>
      </c>
      <c r="D115" s="1">
        <v>84</v>
      </c>
      <c r="E115" s="1">
        <v>630</v>
      </c>
      <c r="H115" s="2">
        <v>43</v>
      </c>
      <c r="J115" s="3">
        <v>1.8692129629629629E-3</v>
      </c>
    </row>
    <row r="116" spans="3:10">
      <c r="C116" s="2">
        <v>109</v>
      </c>
      <c r="E116" s="1">
        <v>632</v>
      </c>
      <c r="H116" s="2">
        <v>42</v>
      </c>
      <c r="J116" s="3">
        <v>1.8749999999999999E-3</v>
      </c>
    </row>
    <row r="117" spans="3:10">
      <c r="C117" s="2">
        <v>110</v>
      </c>
      <c r="D117" s="1">
        <v>85</v>
      </c>
      <c r="E117" s="1">
        <v>635</v>
      </c>
      <c r="H117" s="2">
        <v>41</v>
      </c>
      <c r="I117" s="1">
        <v>9.4</v>
      </c>
      <c r="J117" s="3">
        <v>1.8807870370370369E-3</v>
      </c>
    </row>
    <row r="118" spans="3:10">
      <c r="C118" s="2">
        <v>111</v>
      </c>
      <c r="D118" s="1">
        <v>86</v>
      </c>
      <c r="E118" s="1">
        <v>637</v>
      </c>
      <c r="H118" s="2">
        <v>40</v>
      </c>
      <c r="J118" s="3">
        <v>1.8923611111111112E-3</v>
      </c>
    </row>
    <row r="119" spans="3:10">
      <c r="C119" s="2">
        <v>112</v>
      </c>
      <c r="E119" s="1">
        <v>639</v>
      </c>
      <c r="H119" s="2">
        <v>39</v>
      </c>
      <c r="J119" s="3">
        <v>1.8981481481481482E-3</v>
      </c>
    </row>
    <row r="120" spans="3:10">
      <c r="C120" s="2">
        <v>113</v>
      </c>
      <c r="D120" s="1">
        <v>87</v>
      </c>
      <c r="E120" s="1">
        <v>641</v>
      </c>
      <c r="H120" s="2">
        <v>38</v>
      </c>
      <c r="I120" s="1">
        <v>9.5</v>
      </c>
      <c r="J120" s="3">
        <v>1.9039351851851854E-3</v>
      </c>
    </row>
    <row r="121" spans="3:10">
      <c r="C121" s="2">
        <v>114</v>
      </c>
      <c r="E121" s="1">
        <v>643</v>
      </c>
      <c r="H121" s="2">
        <v>37</v>
      </c>
      <c r="J121" s="3">
        <v>1.9155092592592592E-3</v>
      </c>
    </row>
    <row r="122" spans="3:10">
      <c r="C122" s="2">
        <v>115</v>
      </c>
      <c r="D122" s="1">
        <v>88</v>
      </c>
      <c r="E122" s="1">
        <v>645</v>
      </c>
      <c r="H122" s="2">
        <v>36</v>
      </c>
      <c r="I122" s="1">
        <v>9.6</v>
      </c>
      <c r="J122" s="3">
        <v>1.9212962962962962E-3</v>
      </c>
    </row>
    <row r="123" spans="3:10">
      <c r="C123" s="2">
        <v>116</v>
      </c>
      <c r="D123" s="1">
        <v>89</v>
      </c>
      <c r="E123" s="1">
        <v>647</v>
      </c>
      <c r="H123" s="2">
        <v>35</v>
      </c>
      <c r="J123" s="3">
        <v>1.9328703703703704E-3</v>
      </c>
    </row>
    <row r="124" spans="3:10">
      <c r="C124" s="2">
        <v>117</v>
      </c>
      <c r="E124" s="1">
        <v>649</v>
      </c>
      <c r="H124" s="2">
        <v>34</v>
      </c>
      <c r="I124" s="1">
        <v>9.6999999999999993</v>
      </c>
      <c r="J124" s="3">
        <v>1.9386574074074072E-3</v>
      </c>
    </row>
    <row r="125" spans="3:10">
      <c r="C125" s="2">
        <v>118</v>
      </c>
      <c r="D125" s="1">
        <v>90</v>
      </c>
      <c r="E125" s="1">
        <v>651</v>
      </c>
      <c r="H125" s="2">
        <v>33</v>
      </c>
      <c r="J125" s="3">
        <v>1.9444444444444442E-3</v>
      </c>
    </row>
    <row r="126" spans="3:10">
      <c r="C126" s="2">
        <v>119</v>
      </c>
      <c r="D126" s="1">
        <v>91</v>
      </c>
      <c r="E126" s="1">
        <v>653</v>
      </c>
      <c r="H126" s="2">
        <v>32</v>
      </c>
      <c r="J126" s="3">
        <v>1.9560185185185184E-3</v>
      </c>
    </row>
    <row r="127" spans="3:10">
      <c r="C127" s="2">
        <v>120</v>
      </c>
      <c r="E127" s="1">
        <v>655</v>
      </c>
      <c r="H127" s="2">
        <v>31</v>
      </c>
      <c r="I127" s="1">
        <v>9.8000000000000007</v>
      </c>
      <c r="J127" s="3">
        <v>1.9618055555555556E-3</v>
      </c>
    </row>
    <row r="128" spans="3:10">
      <c r="C128" s="2">
        <v>121</v>
      </c>
      <c r="D128" s="1">
        <v>92</v>
      </c>
      <c r="E128" s="1">
        <v>657</v>
      </c>
      <c r="H128" s="2">
        <v>30</v>
      </c>
      <c r="J128" s="3">
        <v>1.9675925925925898E-3</v>
      </c>
    </row>
    <row r="129" spans="3:10">
      <c r="C129" s="2">
        <v>122</v>
      </c>
      <c r="D129" s="1">
        <v>93</v>
      </c>
      <c r="E129" s="1">
        <v>659</v>
      </c>
      <c r="H129" s="2">
        <v>29</v>
      </c>
      <c r="I129" s="1">
        <v>9.9</v>
      </c>
      <c r="J129" s="3">
        <v>1.9791666666666668E-3</v>
      </c>
    </row>
    <row r="130" spans="3:10">
      <c r="C130" s="2">
        <v>123</v>
      </c>
      <c r="E130" s="1">
        <v>660</v>
      </c>
      <c r="H130" s="2">
        <v>28</v>
      </c>
      <c r="J130" s="3">
        <v>1.9907407407407408E-3</v>
      </c>
    </row>
    <row r="131" spans="3:10">
      <c r="C131" s="2">
        <v>124</v>
      </c>
      <c r="D131" s="1">
        <v>94</v>
      </c>
      <c r="E131" s="1">
        <v>662</v>
      </c>
      <c r="H131" s="2">
        <v>27</v>
      </c>
      <c r="I131" s="1">
        <v>10</v>
      </c>
      <c r="J131" s="3">
        <v>2.0081018518518516E-3</v>
      </c>
    </row>
    <row r="132" spans="3:10">
      <c r="C132" s="2">
        <v>125</v>
      </c>
      <c r="D132" s="1">
        <v>95</v>
      </c>
      <c r="E132" s="1">
        <v>663</v>
      </c>
      <c r="H132" s="2">
        <v>26</v>
      </c>
      <c r="J132" s="3">
        <v>2.0138888888888888E-3</v>
      </c>
    </row>
    <row r="133" spans="3:10">
      <c r="C133" s="2">
        <v>126</v>
      </c>
      <c r="E133" s="1">
        <v>664</v>
      </c>
      <c r="H133" s="2">
        <v>25</v>
      </c>
      <c r="I133" s="1">
        <v>10.1</v>
      </c>
      <c r="J133" s="3">
        <v>2.0254629629629629E-3</v>
      </c>
    </row>
    <row r="134" spans="3:10">
      <c r="C134" s="2">
        <v>127</v>
      </c>
      <c r="D134" s="1">
        <v>96</v>
      </c>
      <c r="E134" s="1">
        <v>666</v>
      </c>
      <c r="H134" s="2">
        <v>24</v>
      </c>
      <c r="J134" s="3">
        <v>2.0312500000000001E-3</v>
      </c>
    </row>
    <row r="135" spans="3:10">
      <c r="C135" s="2">
        <v>128</v>
      </c>
      <c r="E135" s="1">
        <v>667</v>
      </c>
      <c r="H135" s="2">
        <v>23</v>
      </c>
      <c r="I135" s="1">
        <v>10.199999999999999</v>
      </c>
      <c r="J135" s="3">
        <v>2.0370370370370373E-3</v>
      </c>
    </row>
    <row r="136" spans="3:10">
      <c r="C136" s="2">
        <v>129</v>
      </c>
      <c r="D136" s="1">
        <v>97</v>
      </c>
      <c r="E136" s="1">
        <v>669</v>
      </c>
      <c r="H136" s="2">
        <v>22</v>
      </c>
      <c r="J136" s="3">
        <v>2.0428240740740398E-3</v>
      </c>
    </row>
    <row r="137" spans="3:10">
      <c r="C137" s="2">
        <v>130</v>
      </c>
      <c r="D137" s="1">
        <v>98</v>
      </c>
      <c r="E137" s="1">
        <v>670</v>
      </c>
      <c r="H137" s="2">
        <v>21</v>
      </c>
      <c r="I137" s="1">
        <v>10.3</v>
      </c>
      <c r="J137" s="3">
        <v>2.0543981481481199E-3</v>
      </c>
    </row>
    <row r="138" spans="3:10">
      <c r="C138" s="2">
        <v>131</v>
      </c>
      <c r="E138" s="1">
        <v>672</v>
      </c>
      <c r="H138" s="2">
        <v>20</v>
      </c>
      <c r="J138" s="3">
        <v>2.0659722222222E-3</v>
      </c>
    </row>
    <row r="139" spans="3:10">
      <c r="C139" s="2">
        <v>132</v>
      </c>
      <c r="D139" s="1">
        <v>99</v>
      </c>
      <c r="E139" s="1">
        <v>673</v>
      </c>
      <c r="H139" s="2">
        <v>19</v>
      </c>
      <c r="I139" s="1">
        <v>10.4</v>
      </c>
      <c r="J139" s="3">
        <v>2.07754629629628E-3</v>
      </c>
    </row>
    <row r="140" spans="3:10">
      <c r="C140" s="2">
        <v>133</v>
      </c>
      <c r="D140" s="1">
        <v>100</v>
      </c>
      <c r="E140" s="1">
        <v>675</v>
      </c>
      <c r="H140" s="2">
        <v>18</v>
      </c>
      <c r="J140" s="3">
        <v>2.0891203703703601E-3</v>
      </c>
    </row>
    <row r="141" spans="3:10">
      <c r="C141" s="2">
        <v>134</v>
      </c>
      <c r="E141" s="1">
        <v>676</v>
      </c>
      <c r="H141" s="2">
        <v>17</v>
      </c>
      <c r="I141" s="1">
        <v>10.5</v>
      </c>
      <c r="J141" s="3">
        <v>2.1006944444444402E-3</v>
      </c>
    </row>
    <row r="142" spans="3:10">
      <c r="C142" s="2">
        <v>135</v>
      </c>
      <c r="D142" s="1">
        <v>101</v>
      </c>
      <c r="E142" s="1">
        <v>678</v>
      </c>
      <c r="H142" s="2">
        <v>16</v>
      </c>
      <c r="J142" s="3">
        <v>2.1122685185185198E-3</v>
      </c>
    </row>
    <row r="143" spans="3:10">
      <c r="C143" s="2">
        <v>136</v>
      </c>
      <c r="D143" s="1">
        <v>102</v>
      </c>
      <c r="E143" s="1">
        <v>679</v>
      </c>
      <c r="H143" s="2">
        <v>15</v>
      </c>
      <c r="I143" s="1">
        <v>10.6</v>
      </c>
      <c r="J143" s="3">
        <v>2.1238425925925899E-3</v>
      </c>
    </row>
    <row r="144" spans="3:10">
      <c r="C144" s="2">
        <v>137</v>
      </c>
      <c r="E144" s="1">
        <v>681</v>
      </c>
      <c r="H144" s="2">
        <v>14</v>
      </c>
      <c r="I144" s="1">
        <v>10.7</v>
      </c>
      <c r="J144" s="3">
        <v>2.13541666666667E-3</v>
      </c>
    </row>
    <row r="145" spans="3:10">
      <c r="C145" s="2">
        <v>138</v>
      </c>
      <c r="D145" s="1">
        <v>103</v>
      </c>
      <c r="E145" s="1">
        <v>682</v>
      </c>
      <c r="H145" s="2">
        <v>13</v>
      </c>
      <c r="J145" s="3">
        <v>2.1469907407407405E-3</v>
      </c>
    </row>
    <row r="146" spans="3:10">
      <c r="C146" s="2">
        <v>139</v>
      </c>
      <c r="D146" s="1">
        <v>104</v>
      </c>
      <c r="E146" s="1">
        <v>684</v>
      </c>
      <c r="H146" s="2">
        <v>12</v>
      </c>
      <c r="I146" s="1">
        <v>10.8</v>
      </c>
      <c r="J146" s="3">
        <v>2.158564814814815E-3</v>
      </c>
    </row>
    <row r="147" spans="3:10">
      <c r="C147" s="2">
        <v>140</v>
      </c>
      <c r="E147" s="1">
        <v>685</v>
      </c>
      <c r="H147" s="2">
        <v>11</v>
      </c>
      <c r="I147" s="1">
        <v>10.9</v>
      </c>
      <c r="J147" s="3">
        <v>2.1759259259259258E-3</v>
      </c>
    </row>
    <row r="148" spans="3:10">
      <c r="C148" s="2">
        <v>141</v>
      </c>
      <c r="D148" s="1">
        <v>105</v>
      </c>
      <c r="E148" s="1">
        <v>687</v>
      </c>
      <c r="H148" s="2">
        <v>10</v>
      </c>
      <c r="I148" s="1">
        <v>11</v>
      </c>
      <c r="J148" s="3">
        <v>2.1875000000000002E-3</v>
      </c>
    </row>
    <row r="149" spans="3:10">
      <c r="C149" s="2">
        <v>142</v>
      </c>
      <c r="E149" s="1">
        <v>688</v>
      </c>
      <c r="H149" s="2">
        <v>9</v>
      </c>
      <c r="J149" s="3">
        <v>2.2048611111111101E-3</v>
      </c>
    </row>
    <row r="150" spans="3:10">
      <c r="C150" s="2">
        <v>143</v>
      </c>
      <c r="D150" s="1">
        <v>106</v>
      </c>
      <c r="E150" s="1">
        <v>690</v>
      </c>
      <c r="H150" s="2">
        <v>8</v>
      </c>
      <c r="I150" s="1">
        <v>11.1</v>
      </c>
      <c r="J150" s="3">
        <v>2.2222222222222222E-3</v>
      </c>
    </row>
    <row r="151" spans="3:10">
      <c r="C151" s="2">
        <v>144</v>
      </c>
      <c r="D151" s="1">
        <v>107</v>
      </c>
      <c r="E151" s="1">
        <v>691</v>
      </c>
      <c r="H151" s="2">
        <v>7</v>
      </c>
      <c r="I151" s="1">
        <v>11.2</v>
      </c>
      <c r="J151" s="3">
        <v>2.2395833333333334E-3</v>
      </c>
    </row>
    <row r="152" spans="3:10">
      <c r="C152" s="2">
        <v>145</v>
      </c>
      <c r="E152" s="1">
        <v>692</v>
      </c>
      <c r="H152" s="2">
        <v>6</v>
      </c>
      <c r="I152" s="1">
        <v>11.3</v>
      </c>
      <c r="J152" s="3">
        <v>2.2569444444444447E-3</v>
      </c>
    </row>
    <row r="153" spans="3:10">
      <c r="C153" s="2">
        <v>146</v>
      </c>
      <c r="D153" s="1">
        <v>108</v>
      </c>
      <c r="E153" s="1">
        <v>694</v>
      </c>
      <c r="H153" s="2">
        <v>5</v>
      </c>
      <c r="I153" s="1">
        <v>11.4</v>
      </c>
      <c r="J153" s="3">
        <v>2.2743055555555598E-3</v>
      </c>
    </row>
    <row r="154" spans="3:10">
      <c r="C154" s="2">
        <v>147</v>
      </c>
      <c r="D154" s="1">
        <v>109</v>
      </c>
      <c r="E154" s="1">
        <v>696</v>
      </c>
      <c r="H154" s="2">
        <v>4</v>
      </c>
      <c r="I154" s="1">
        <v>11.5</v>
      </c>
      <c r="J154" s="3">
        <v>2.2974537037037039E-3</v>
      </c>
    </row>
    <row r="155" spans="3:10">
      <c r="C155" s="2">
        <v>148</v>
      </c>
      <c r="E155" s="1">
        <v>697</v>
      </c>
      <c r="H155" s="2">
        <v>3</v>
      </c>
      <c r="I155" s="1">
        <v>11.6</v>
      </c>
      <c r="J155" s="3">
        <v>2.3206018518518519E-3</v>
      </c>
    </row>
    <row r="156" spans="3:10">
      <c r="C156" s="2">
        <v>149</v>
      </c>
      <c r="D156" s="1">
        <v>110</v>
      </c>
      <c r="E156" s="1">
        <v>699</v>
      </c>
      <c r="H156" s="2">
        <v>2</v>
      </c>
      <c r="I156" s="1">
        <v>11.7</v>
      </c>
      <c r="J156" s="3">
        <v>2.3553240740740739E-3</v>
      </c>
    </row>
    <row r="157" spans="3:10">
      <c r="C157" s="2">
        <v>150</v>
      </c>
      <c r="E157" s="1">
        <v>700</v>
      </c>
      <c r="H157" s="2">
        <v>1</v>
      </c>
      <c r="I157" s="1">
        <v>11.8</v>
      </c>
      <c r="J157" s="3">
        <v>2.3958333333333336E-3</v>
      </c>
    </row>
    <row r="158" spans="3:10">
      <c r="H158" s="1">
        <v>0</v>
      </c>
      <c r="I158" s="1">
        <v>11.9</v>
      </c>
      <c r="J158" s="3">
        <v>2.2974537037037039E-3</v>
      </c>
    </row>
    <row r="159" spans="3:10">
      <c r="H159" s="1">
        <v>0</v>
      </c>
      <c r="I159" s="1">
        <v>12</v>
      </c>
      <c r="J159" s="3">
        <v>2.3206018518518519E-3</v>
      </c>
    </row>
    <row r="160" spans="3:10">
      <c r="H160" s="1">
        <v>0</v>
      </c>
      <c r="I160" s="1">
        <v>15</v>
      </c>
      <c r="J160" s="3">
        <v>3.472222222222222E-3</v>
      </c>
    </row>
    <row r="161" spans="10:10">
      <c r="J161" s="3"/>
    </row>
    <row r="162" spans="10:10">
      <c r="J162" s="3"/>
    </row>
    <row r="163" spans="10:10">
      <c r="J163" s="3"/>
    </row>
    <row r="164" spans="10:10">
      <c r="J164" s="3"/>
    </row>
    <row r="165" spans="10:10">
      <c r="J165" s="3"/>
    </row>
    <row r="166" spans="10:10">
      <c r="J166" s="3"/>
    </row>
    <row r="167" spans="10:10">
      <c r="J167" s="3"/>
    </row>
    <row r="168" spans="10:10">
      <c r="J168" s="3"/>
    </row>
    <row r="169" spans="10:10">
      <c r="J169" s="3"/>
    </row>
    <row r="170" spans="10:10">
      <c r="J170" s="3"/>
    </row>
    <row r="171" spans="10:10">
      <c r="J171" s="3"/>
    </row>
    <row r="172" spans="10:10">
      <c r="J172" s="3"/>
    </row>
    <row r="173" spans="10:10">
      <c r="J173" s="3"/>
    </row>
    <row r="174" spans="10:10"/>
    <row r="175" spans="10:10"/>
    <row r="176" spans="10:10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</sheetData>
  <sheetProtection password="84F5" sheet="1" objects="1" scenarios="1"/>
  <customSheetViews>
    <customSheetView guid="{7ED78906-3144-11D6-ADD5-ED0FC6E62A1A}" showRuler="0">
      <selection activeCell="F13" sqref="F13"/>
      <pageMargins left="0.75" right="0.75" top="1" bottom="1" header="0.5" footer="0.5"/>
      <pageSetup paperSize="9" orientation="portrait" horizontalDpi="300" verticalDpi="300" r:id="rId1"/>
      <headerFooter alignWithMargins="0"/>
    </customSheetView>
    <customSheetView guid="{16CA44E9-3C3B-11D6-ADD5-DAC336D76101}" showRuler="0">
      <selection activeCell="G14" sqref="G14"/>
      <pageMargins left="0.75" right="0.75" top="1" bottom="1" header="0.5" footer="0.5"/>
      <pageSetup paperSize="9" orientation="portrait" horizontalDpi="300" verticalDpi="300" r:id="rId2"/>
      <headerFooter alignWithMargins="0"/>
    </customSheetView>
  </customSheetViews>
  <mergeCells count="9">
    <mergeCell ref="A1:J1"/>
    <mergeCell ref="H4:H7"/>
    <mergeCell ref="I4:I7"/>
    <mergeCell ref="C4:C7"/>
    <mergeCell ref="H2:J2"/>
    <mergeCell ref="J4:J7"/>
    <mergeCell ref="D4:D7"/>
    <mergeCell ref="E4:E7"/>
    <mergeCell ref="C2:E2"/>
  </mergeCells>
  <phoneticPr fontId="16" type="noConversion"/>
  <pageMargins left="0.75" right="0.75" top="1" bottom="1" header="0.5" footer="0.5"/>
  <pageSetup paperSize="9" orientation="portrait" horizontalDpi="300" verticalDpi="300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E22EE408590C4785F3B62CD5FF3E5D" ma:contentTypeVersion="15" ma:contentTypeDescription="Create a new document." ma:contentTypeScope="" ma:versionID="e76f0f3889496330ef95503bc3130c07">
  <xsd:schema xmlns:xsd="http://www.w3.org/2001/XMLSchema" xmlns:xs="http://www.w3.org/2001/XMLSchema" xmlns:p="http://schemas.microsoft.com/office/2006/metadata/properties" xmlns:ns2="d476fd10-c06b-404e-af29-a284af76a1c0" xmlns:ns3="a97d5b9f-5d96-471b-8e9f-67eaa0a2908d" targetNamespace="http://schemas.microsoft.com/office/2006/metadata/properties" ma:root="true" ma:fieldsID="d7475a6ca2299fca84529a63e9f1e9b7" ns2:_="" ns3:_="">
    <xsd:import namespace="d476fd10-c06b-404e-af29-a284af76a1c0"/>
    <xsd:import namespace="a97d5b9f-5d96-471b-8e9f-67eaa0a290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6fd10-c06b-404e-af29-a284af76a1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1b67818-c0bf-4159-a517-1715d3d822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d5b9f-5d96-471b-8e9f-67eaa0a290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15ba1f-7790-4f6a-a359-ea7b4c561f47}" ma:internalName="TaxCatchAll" ma:showField="CatchAllData" ma:web="a97d5b9f-5d96-471b-8e9f-67eaa0a290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76fd10-c06b-404e-af29-a284af76a1c0">
      <Terms xmlns="http://schemas.microsoft.com/office/infopath/2007/PartnerControls"/>
    </lcf76f155ced4ddcb4097134ff3c332f>
    <TaxCatchAll xmlns="a97d5b9f-5d96-471b-8e9f-67eaa0a290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8F36D6-F751-4CC0-91A4-944A3EE31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76fd10-c06b-404e-af29-a284af76a1c0"/>
    <ds:schemaRef ds:uri="a97d5b9f-5d96-471b-8e9f-67eaa0a290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9E3CE2-99B3-451C-B039-52B24C7E4778}">
  <ds:schemaRefs>
    <ds:schemaRef ds:uri="http://schemas.microsoft.com/office/2006/metadata/properties"/>
    <ds:schemaRef ds:uri="http://schemas.microsoft.com/office/infopath/2007/PartnerControls"/>
    <ds:schemaRef ds:uri="d476fd10-c06b-404e-af29-a284af76a1c0"/>
    <ds:schemaRef ds:uri="a97d5b9f-5d96-471b-8e9f-67eaa0a2908d"/>
  </ds:schemaRefs>
</ds:datastoreItem>
</file>

<file path=customXml/itemProps3.xml><?xml version="1.0" encoding="utf-8"?>
<ds:datastoreItem xmlns:ds="http://schemas.openxmlformats.org/officeDocument/2006/customXml" ds:itemID="{14198B34-A457-4F94-825B-3A77D957EF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Protokolas</vt:lpstr>
      <vt:lpstr>Asm.</vt:lpstr>
      <vt:lpstr>Komandiniai</vt:lpstr>
      <vt:lpstr>Taškų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Irena Bakšanska</cp:lastModifiedBy>
  <cp:lastPrinted>2026-05-12T07:34:59Z</cp:lastPrinted>
  <dcterms:created xsi:type="dcterms:W3CDTF">2000-11-29T19:29:13Z</dcterms:created>
  <dcterms:modified xsi:type="dcterms:W3CDTF">2026-05-12T15:11:02Z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0x010100E8E22EE408590C4785F3B62CD5FF3E5D</vt:lpwstr>
  </property>
  <property fmtid="{D5CDD505-2E9C-101B-9397-08002B2CF9AE}" pid="3" name="MediaServiceImageTags">
    <vt:lpwstr/>
  </property>
</Properties>
</file>